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2.xml" ContentType="application/vnd.openxmlformats-officedocument.spreadsheetml.chart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المجموعة الإحصائية\بيانات2022\"/>
    </mc:Choice>
  </mc:AlternateContent>
  <xr:revisionPtr revIDLastSave="0" documentId="13_ncr:1_{58F8A636-E3F3-4439-B3C2-1BED06BFDE43}" xr6:coauthVersionLast="47" xr6:coauthVersionMax="47" xr10:uidLastSave="{00000000-0000-0000-0000-000000000000}"/>
  <bookViews>
    <workbookView xWindow="-120" yWindow="-120" windowWidth="29040" windowHeight="15840" tabRatio="864" firstSheet="1" activeTab="15" xr2:uid="{00000000-000D-0000-FFFF-FFFF00000000}"/>
  </bookViews>
  <sheets>
    <sheet name="Cover" sheetId="59" r:id="rId1"/>
    <sheet name="التقديم" sheetId="58" r:id="rId2"/>
    <sheet name="234" sheetId="39" r:id="rId3"/>
    <sheet name="235" sheetId="13" r:id="rId4"/>
    <sheet name="GR-48" sheetId="52" r:id="rId5"/>
    <sheet name="236" sheetId="86" r:id="rId6"/>
    <sheet name="237" sheetId="84" r:id="rId7"/>
    <sheet name="GR-49" sheetId="101" r:id="rId8"/>
    <sheet name="238" sheetId="85" r:id="rId9"/>
    <sheet name="239" sheetId="87" r:id="rId10"/>
    <sheet name="240" sheetId="79" r:id="rId11"/>
    <sheet name="241" sheetId="82" r:id="rId12"/>
    <sheet name="242" sheetId="83" r:id="rId13"/>
    <sheet name="243" sheetId="12" r:id="rId14"/>
    <sheet name="244" sheetId="106" r:id="rId15"/>
    <sheet name="245" sheetId="75" r:id="rId16"/>
    <sheet name="246" sheetId="9" r:id="rId17"/>
    <sheet name="GR-50" sheetId="96" r:id="rId18"/>
    <sheet name="247" sheetId="5" r:id="rId19"/>
    <sheet name="Gr-51 " sheetId="102" r:id="rId20"/>
    <sheet name="248" sheetId="74" r:id="rId21"/>
    <sheet name="2014_20" sheetId="88" state="hidden" r:id="rId22"/>
    <sheet name="249" sheetId="91" r:id="rId23"/>
    <sheet name="250" sheetId="89" r:id="rId24"/>
    <sheet name="251" sheetId="68" r:id="rId25"/>
    <sheet name="252" sheetId="104" r:id="rId26"/>
    <sheet name="253" sheetId="105" r:id="rId27"/>
    <sheet name="254" sheetId="103" r:id="rId28"/>
    <sheet name="255" sheetId="69" r:id="rId29"/>
    <sheet name="256" sheetId="29" r:id="rId30"/>
    <sheet name="257" sheetId="93" r:id="rId31"/>
    <sheet name="GR-52" sheetId="94" r:id="rId32"/>
    <sheet name="2014" sheetId="90" state="hidden" r:id="rId33"/>
  </sheets>
  <definedNames>
    <definedName name="_xlnm.Print_Area" localSheetId="32">'2014'!$A$1:$E$21</definedName>
    <definedName name="_xlnm.Print_Area" localSheetId="21">'2014_20'!$A$1:$G$23</definedName>
    <definedName name="_xlnm.Print_Area" localSheetId="2">'234'!$A$1:$I$19</definedName>
    <definedName name="_xlnm.Print_Area" localSheetId="3">'235'!$A$1:$N$16</definedName>
    <definedName name="_xlnm.Print_Area" localSheetId="5">'236'!$A$1:$J$20</definedName>
    <definedName name="_xlnm.Print_Area" localSheetId="6">'237'!$A$1:$L$31</definedName>
    <definedName name="_xlnm.Print_Area" localSheetId="8">'238'!$A$1:$L$31</definedName>
    <definedName name="_xlnm.Print_Area" localSheetId="9">'239'!$A$1:$L$30</definedName>
    <definedName name="_xlnm.Print_Area" localSheetId="10">'240'!$A$1:$I$15</definedName>
    <definedName name="_xlnm.Print_Area" localSheetId="11">'241'!$A$1:$I$15</definedName>
    <definedName name="_xlnm.Print_Area" localSheetId="12">'242'!$A$1:$I$15</definedName>
    <definedName name="_xlnm.Print_Area" localSheetId="13">'243'!$A$1:$H$12</definedName>
    <definedName name="_xlnm.Print_Area" localSheetId="14">'244'!$A$1:$K$13</definedName>
    <definedName name="_xlnm.Print_Area" localSheetId="15">'245'!$A$1:$H$18</definedName>
    <definedName name="_xlnm.Print_Area" localSheetId="16">'246'!$A$1:$T$27</definedName>
    <definedName name="_xlnm.Print_Area" localSheetId="18">'247'!$A$1:$H$32</definedName>
    <definedName name="_xlnm.Print_Area" localSheetId="20">'248'!$A$1:$H$11</definedName>
    <definedName name="_xlnm.Print_Area" localSheetId="22">'249'!$A$1:$E$20</definedName>
    <definedName name="_xlnm.Print_Area" localSheetId="23">'250'!$A$1:$G$21</definedName>
    <definedName name="_xlnm.Print_Area" localSheetId="24">'251'!$A$1:$J$35</definedName>
    <definedName name="_xlnm.Print_Area" localSheetId="25">'252'!$A$1:$H$16</definedName>
    <definedName name="_xlnm.Print_Area" localSheetId="26">'253'!$A$1:$J$17</definedName>
    <definedName name="_xlnm.Print_Area" localSheetId="27">'254'!$A$1:$L$23</definedName>
    <definedName name="_xlnm.Print_Area" localSheetId="28">'255'!$A$1:$H$24</definedName>
    <definedName name="_xlnm.Print_Area" localSheetId="29">'256'!$A$1:$J$20</definedName>
    <definedName name="_xlnm.Print_Area" localSheetId="30">'257'!$A$1:$F$22</definedName>
    <definedName name="_xlnm.Print_Area" localSheetId="0">Cover!$A$1:$G$18</definedName>
    <definedName name="_xlnm.Print_Area" localSheetId="7">'GR-49'!$A$1:$AQ$55</definedName>
    <definedName name="_xlnm.Print_Area" localSheetId="31">'GR-52'!$A$1:$L$66</definedName>
    <definedName name="_xlnm.Print_Area" localSheetId="1">التقديم!$A$1:$C$15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75" l="1"/>
  <c r="C17" i="75"/>
  <c r="D17" i="75"/>
  <c r="F17" i="75"/>
  <c r="G17" i="75"/>
  <c r="B17" i="75"/>
  <c r="B21" i="93"/>
  <c r="D11" i="29"/>
  <c r="D8" i="29"/>
  <c r="C16" i="69"/>
  <c r="B16" i="69"/>
  <c r="G11" i="104"/>
  <c r="G10" i="104"/>
  <c r="G10" i="74"/>
  <c r="B10" i="74"/>
  <c r="S25" i="9"/>
  <c r="S24" i="9"/>
  <c r="S23" i="9"/>
  <c r="S22" i="9"/>
  <c r="S21" i="9"/>
  <c r="S20" i="9"/>
  <c r="S19" i="9"/>
  <c r="S18" i="9"/>
  <c r="S17" i="9"/>
  <c r="S16" i="9"/>
  <c r="S15" i="9"/>
  <c r="S14" i="9"/>
  <c r="S13" i="9"/>
  <c r="S12" i="9"/>
  <c r="S11" i="9"/>
  <c r="S10" i="9"/>
  <c r="S9" i="9"/>
  <c r="P24" i="9"/>
  <c r="P23" i="9"/>
  <c r="P22" i="9"/>
  <c r="P21" i="9"/>
  <c r="P20" i="9"/>
  <c r="P19" i="9"/>
  <c r="P18" i="9"/>
  <c r="P17" i="9"/>
  <c r="P16" i="9"/>
  <c r="P15" i="9"/>
  <c r="P14" i="9"/>
  <c r="P13" i="9"/>
  <c r="P12" i="9"/>
  <c r="P11" i="9"/>
  <c r="P10" i="9"/>
  <c r="P9" i="9"/>
  <c r="P25" i="9" s="1"/>
  <c r="M25" i="9"/>
  <c r="M9" i="9"/>
  <c r="G16" i="105"/>
  <c r="C11" i="69"/>
  <c r="D11" i="69"/>
  <c r="E11" i="69"/>
  <c r="F11" i="69"/>
  <c r="G11" i="69"/>
  <c r="B11" i="69"/>
  <c r="C9" i="69"/>
  <c r="D9" i="69"/>
  <c r="E9" i="69"/>
  <c r="F9" i="69"/>
  <c r="G9" i="69"/>
  <c r="B9" i="69"/>
  <c r="I19" i="103"/>
  <c r="G26" i="5"/>
  <c r="G27" i="5"/>
  <c r="G28" i="5"/>
  <c r="G29" i="5"/>
  <c r="G30" i="5"/>
  <c r="G25" i="5"/>
  <c r="F26" i="5"/>
  <c r="F27" i="5"/>
  <c r="F28" i="5"/>
  <c r="F29" i="5"/>
  <c r="F30" i="5"/>
  <c r="F25" i="5"/>
  <c r="E26" i="5"/>
  <c r="E27" i="5"/>
  <c r="E28" i="5"/>
  <c r="E29" i="5"/>
  <c r="E30" i="5"/>
  <c r="E25" i="5"/>
  <c r="G10" i="5"/>
  <c r="G11" i="5"/>
  <c r="G12" i="5"/>
  <c r="G13" i="5"/>
  <c r="G14" i="5"/>
  <c r="G9" i="5"/>
  <c r="F10" i="5"/>
  <c r="F11" i="5"/>
  <c r="F12" i="5"/>
  <c r="F13" i="5"/>
  <c r="F14" i="5"/>
  <c r="F9" i="5"/>
  <c r="E11" i="5"/>
  <c r="E12" i="5"/>
  <c r="E13" i="5"/>
  <c r="E14" i="5"/>
  <c r="E10" i="5"/>
  <c r="E9" i="5"/>
  <c r="H14" i="13"/>
  <c r="E11" i="29"/>
  <c r="F11" i="29"/>
  <c r="G11" i="29"/>
  <c r="H11" i="29"/>
  <c r="I11" i="29"/>
  <c r="C20" i="69"/>
  <c r="D16" i="69"/>
  <c r="D20" i="69" s="1"/>
  <c r="E16" i="69"/>
  <c r="E20" i="69" s="1"/>
  <c r="F16" i="69"/>
  <c r="F20" i="69" s="1"/>
  <c r="G16" i="69"/>
  <c r="E10" i="103"/>
  <c r="F10" i="103"/>
  <c r="G10" i="103"/>
  <c r="H10" i="103"/>
  <c r="I10" i="103"/>
  <c r="D10" i="103"/>
  <c r="G12" i="104"/>
  <c r="G13" i="104"/>
  <c r="G14" i="104"/>
  <c r="G15" i="104"/>
  <c r="D18" i="68"/>
  <c r="E18" i="68"/>
  <c r="F18" i="68"/>
  <c r="G18" i="68"/>
  <c r="H18" i="68"/>
  <c r="C18" i="68"/>
  <c r="D10" i="74"/>
  <c r="E10" i="74"/>
  <c r="F10" i="74"/>
  <c r="C10" i="74"/>
  <c r="O25" i="9"/>
  <c r="Q25" i="9"/>
  <c r="R25" i="9"/>
  <c r="N25" i="9"/>
  <c r="D11" i="12"/>
  <c r="E11" i="12"/>
  <c r="F11" i="12"/>
  <c r="G11" i="12"/>
  <c r="C11" i="12"/>
  <c r="B11" i="12"/>
  <c r="G20" i="69" l="1"/>
  <c r="B20" i="69"/>
  <c r="G8" i="29"/>
  <c r="H8" i="29"/>
  <c r="I8" i="29"/>
  <c r="F8" i="29"/>
  <c r="E8" i="29"/>
  <c r="E16" i="105" l="1"/>
  <c r="F16" i="105"/>
  <c r="H16" i="105"/>
  <c r="D16" i="105"/>
  <c r="C16" i="105"/>
  <c r="C29" i="68" l="1"/>
  <c r="C28" i="68"/>
  <c r="C27" i="68"/>
  <c r="C24" i="68"/>
  <c r="C23" i="68"/>
  <c r="C16" i="68"/>
  <c r="C15" i="68"/>
  <c r="C10" i="68"/>
  <c r="H10" i="68"/>
  <c r="C9" i="68"/>
  <c r="G10" i="68"/>
  <c r="H14" i="79"/>
  <c r="M14" i="13"/>
  <c r="B14" i="13"/>
  <c r="C18" i="39"/>
  <c r="B18" i="39"/>
  <c r="E21" i="93"/>
  <c r="D21" i="93"/>
  <c r="C21" i="93"/>
  <c r="E27" i="68"/>
  <c r="F27" i="68"/>
  <c r="G27" i="68"/>
  <c r="H27" i="68"/>
  <c r="D27" i="68"/>
  <c r="D24" i="68"/>
  <c r="E24" i="68"/>
  <c r="F24" i="68"/>
  <c r="G24" i="68"/>
  <c r="H24" i="68"/>
  <c r="E23" i="68"/>
  <c r="F23" i="68"/>
  <c r="G23" i="68"/>
  <c r="H23" i="68"/>
  <c r="D23" i="68"/>
  <c r="H16" i="68" l="1"/>
  <c r="H29" i="68" s="1"/>
  <c r="G16" i="68"/>
  <c r="G29" i="68" s="1"/>
  <c r="F16" i="68"/>
  <c r="E16" i="68"/>
  <c r="D16" i="68"/>
  <c r="D15" i="68"/>
  <c r="E15" i="68"/>
  <c r="F15" i="68"/>
  <c r="G15" i="68"/>
  <c r="H15" i="68"/>
  <c r="D10" i="68"/>
  <c r="D29" i="68" s="1"/>
  <c r="E10" i="68"/>
  <c r="E29" i="68" s="1"/>
  <c r="F10" i="68"/>
  <c r="F29" i="68" s="1"/>
  <c r="D9" i="68"/>
  <c r="E9" i="68"/>
  <c r="F9" i="68"/>
  <c r="G9" i="68"/>
  <c r="H9" i="68"/>
  <c r="G28" i="68" l="1"/>
  <c r="E28" i="68"/>
  <c r="H28" i="68"/>
  <c r="F28" i="68"/>
  <c r="D28" i="68"/>
  <c r="I37" i="103"/>
  <c r="I36" i="103"/>
  <c r="I35" i="103"/>
  <c r="I34" i="103"/>
  <c r="I33" i="103"/>
  <c r="I32" i="103"/>
  <c r="I31" i="103"/>
  <c r="I30" i="103"/>
  <c r="H29" i="103"/>
  <c r="I29" i="103"/>
  <c r="I28" i="103"/>
  <c r="I27" i="103"/>
  <c r="I26" i="103"/>
  <c r="I25" i="103"/>
  <c r="H37" i="103" l="1"/>
  <c r="G37" i="103"/>
  <c r="F37" i="103"/>
  <c r="E37" i="103"/>
  <c r="D37" i="103"/>
  <c r="H36" i="103"/>
  <c r="G36" i="103"/>
  <c r="F36" i="103"/>
  <c r="E36" i="103"/>
  <c r="D36" i="103"/>
  <c r="H35" i="103"/>
  <c r="G35" i="103"/>
  <c r="F35" i="103"/>
  <c r="E35" i="103"/>
  <c r="D35" i="103"/>
  <c r="H34" i="103"/>
  <c r="G34" i="103"/>
  <c r="F34" i="103"/>
  <c r="E34" i="103"/>
  <c r="D34" i="103"/>
  <c r="H33" i="103"/>
  <c r="G33" i="103"/>
  <c r="F33" i="103"/>
  <c r="E33" i="103"/>
  <c r="D33" i="103"/>
  <c r="H32" i="103"/>
  <c r="G32" i="103"/>
  <c r="D32" i="103"/>
  <c r="H31" i="103"/>
  <c r="G31" i="103"/>
  <c r="D31" i="103"/>
  <c r="H30" i="103"/>
  <c r="G30" i="103"/>
  <c r="D30" i="103"/>
  <c r="G29" i="103"/>
  <c r="D29" i="103"/>
  <c r="H28" i="103"/>
  <c r="G28" i="103"/>
  <c r="D28" i="103"/>
  <c r="H27" i="103"/>
  <c r="G27" i="103"/>
  <c r="D27" i="103"/>
  <c r="H26" i="103"/>
  <c r="G26" i="103"/>
  <c r="D26" i="103"/>
  <c r="H25" i="103"/>
  <c r="G25" i="103"/>
  <c r="D25" i="103"/>
  <c r="H19" i="103"/>
  <c r="G19" i="103"/>
  <c r="D19" i="103"/>
  <c r="F18" i="103"/>
  <c r="F32" i="103" s="1"/>
  <c r="E18" i="103"/>
  <c r="E32" i="103" s="1"/>
  <c r="F17" i="103"/>
  <c r="F31" i="103" s="1"/>
  <c r="E17" i="103"/>
  <c r="E31" i="103" s="1"/>
  <c r="F16" i="103"/>
  <c r="F30" i="103" s="1"/>
  <c r="E16" i="103"/>
  <c r="E30" i="103" s="1"/>
  <c r="F15" i="103"/>
  <c r="F29" i="103" s="1"/>
  <c r="E15" i="103"/>
  <c r="E29" i="103" s="1"/>
  <c r="F14" i="103"/>
  <c r="E14" i="103"/>
  <c r="F9" i="103"/>
  <c r="F19" i="103" s="1"/>
  <c r="E9" i="103"/>
  <c r="E19" i="103" l="1"/>
  <c r="C10" i="93" l="1"/>
  <c r="C11" i="93"/>
  <c r="C12" i="93"/>
  <c r="C13" i="93"/>
  <c r="C14" i="93"/>
  <c r="C15" i="93"/>
  <c r="C16" i="93"/>
  <c r="C17" i="93"/>
  <c r="C18" i="93"/>
  <c r="C19" i="93"/>
  <c r="C20" i="93"/>
  <c r="C9" i="93"/>
  <c r="C37" i="5" l="1"/>
  <c r="D37" i="5"/>
  <c r="C38" i="5"/>
  <c r="D38" i="5"/>
  <c r="C39" i="5"/>
  <c r="D39" i="5"/>
  <c r="C40" i="5"/>
  <c r="D40" i="5"/>
  <c r="C41" i="5"/>
  <c r="D41" i="5"/>
  <c r="E41" i="5" s="1"/>
  <c r="D36" i="5"/>
  <c r="C36" i="5"/>
  <c r="E36" i="5" s="1"/>
  <c r="E38" i="5" l="1"/>
  <c r="E40" i="5"/>
  <c r="E39" i="5"/>
  <c r="E37" i="5"/>
  <c r="B33" i="9"/>
  <c r="B32" i="9"/>
  <c r="B31" i="9"/>
  <c r="B30" i="9"/>
  <c r="L25" i="9"/>
  <c r="K25" i="9"/>
  <c r="I25" i="9"/>
  <c r="H25" i="9"/>
  <c r="F25" i="9"/>
  <c r="E25" i="9"/>
  <c r="M24" i="9"/>
  <c r="J24" i="9"/>
  <c r="G24" i="9"/>
  <c r="M23" i="9"/>
  <c r="J23" i="9"/>
  <c r="G23" i="9"/>
  <c r="M22" i="9"/>
  <c r="J22" i="9"/>
  <c r="G22" i="9"/>
  <c r="M21" i="9"/>
  <c r="J21" i="9"/>
  <c r="G21" i="9"/>
  <c r="M20" i="9"/>
  <c r="J20" i="9"/>
  <c r="G20" i="9"/>
  <c r="M19" i="9"/>
  <c r="J19" i="9"/>
  <c r="G19" i="9"/>
  <c r="M18" i="9"/>
  <c r="J18" i="9"/>
  <c r="G18" i="9"/>
  <c r="M17" i="9"/>
  <c r="J17" i="9"/>
  <c r="G17" i="9"/>
  <c r="M16" i="9"/>
  <c r="J16" i="9"/>
  <c r="G16" i="9"/>
  <c r="M15" i="9"/>
  <c r="J15" i="9"/>
  <c r="G15" i="9"/>
  <c r="M14" i="9"/>
  <c r="J14" i="9"/>
  <c r="G14" i="9"/>
  <c r="M13" i="9"/>
  <c r="J13" i="9"/>
  <c r="G13" i="9"/>
  <c r="M12" i="9"/>
  <c r="J12" i="9"/>
  <c r="G12" i="9"/>
  <c r="M11" i="9"/>
  <c r="J11" i="9"/>
  <c r="G11" i="9"/>
  <c r="M10" i="9"/>
  <c r="J10" i="9"/>
  <c r="G10" i="9"/>
  <c r="J9" i="9"/>
  <c r="G9" i="9"/>
  <c r="C25" i="9"/>
  <c r="B25" i="9"/>
  <c r="D24" i="9"/>
  <c r="D23" i="9"/>
  <c r="D22" i="9"/>
  <c r="D21" i="9"/>
  <c r="D20" i="9"/>
  <c r="D19" i="9"/>
  <c r="D18" i="9"/>
  <c r="D17" i="9"/>
  <c r="D16" i="9"/>
  <c r="D15" i="9"/>
  <c r="D14" i="9"/>
  <c r="D13" i="9"/>
  <c r="D12" i="9"/>
  <c r="D11" i="9"/>
  <c r="D10" i="9"/>
  <c r="D9" i="9"/>
  <c r="D25" i="9" l="1"/>
  <c r="G25" i="9"/>
  <c r="J25" i="9"/>
  <c r="F14" i="13" l="1"/>
  <c r="I14" i="13"/>
  <c r="G14" i="13"/>
  <c r="C14" i="13"/>
  <c r="D14" i="13"/>
  <c r="E14" i="13"/>
  <c r="J14" i="13"/>
  <c r="K14" i="13"/>
  <c r="L14" i="13"/>
  <c r="H13" i="82" l="1"/>
  <c r="H14" i="82"/>
  <c r="H14" i="83" l="1"/>
  <c r="H13" i="83"/>
  <c r="H12" i="83"/>
  <c r="H11" i="83"/>
  <c r="H10" i="83"/>
  <c r="H13" i="79"/>
  <c r="H12" i="79"/>
  <c r="H11" i="79"/>
  <c r="H10" i="79"/>
  <c r="H11" i="82"/>
  <c r="H12" i="82"/>
  <c r="H10" i="82"/>
  <c r="G18" i="39" l="1"/>
  <c r="D18" i="39"/>
  <c r="E18" i="39"/>
  <c r="F18" i="39"/>
  <c r="H18" i="39"/>
</calcChain>
</file>

<file path=xl/sharedStrings.xml><?xml version="1.0" encoding="utf-8"?>
<sst xmlns="http://schemas.openxmlformats.org/spreadsheetml/2006/main" count="1670" uniqueCount="738">
  <si>
    <t>الإحصاءات البيئية</t>
  </si>
  <si>
    <t>البلدية</t>
  </si>
  <si>
    <t>Municipality</t>
  </si>
  <si>
    <t>المجموع</t>
  </si>
  <si>
    <t>Total</t>
  </si>
  <si>
    <t>المياه</t>
  </si>
  <si>
    <t>Water</t>
  </si>
  <si>
    <t>الكهرباء</t>
  </si>
  <si>
    <t>Electricity</t>
  </si>
  <si>
    <t>الصرف الصحي</t>
  </si>
  <si>
    <t xml:space="preserve">Drainage </t>
  </si>
  <si>
    <t>متصل</t>
  </si>
  <si>
    <t>غير متصل</t>
  </si>
  <si>
    <t xml:space="preserve">Not connected </t>
  </si>
  <si>
    <t>Not connected</t>
  </si>
  <si>
    <t>الدوحة</t>
  </si>
  <si>
    <t>الريان</t>
  </si>
  <si>
    <t>الوكرة</t>
  </si>
  <si>
    <t>أم صلال</t>
  </si>
  <si>
    <t>الخور</t>
  </si>
  <si>
    <t>الشمال</t>
  </si>
  <si>
    <t>مسيعيد</t>
  </si>
  <si>
    <t>أنواع المبيدات</t>
  </si>
  <si>
    <t>Type</t>
  </si>
  <si>
    <t>الوحدة</t>
  </si>
  <si>
    <t xml:space="preserve">Unit </t>
  </si>
  <si>
    <t>المحميـــة</t>
  </si>
  <si>
    <t>ذكور</t>
  </si>
  <si>
    <t>إناث</t>
  </si>
  <si>
    <t>الشحانية</t>
  </si>
  <si>
    <t>المسحبية</t>
  </si>
  <si>
    <t>المجمـــــوع</t>
  </si>
  <si>
    <t>السنة</t>
  </si>
  <si>
    <t>عدد الصيادين</t>
  </si>
  <si>
    <t>No. of fishermen</t>
  </si>
  <si>
    <t xml:space="preserve">connected </t>
  </si>
  <si>
    <t xml:space="preserve">  Doha</t>
  </si>
  <si>
    <t xml:space="preserve">أعداد المها العربي في المحميات المختلفة </t>
  </si>
  <si>
    <t>استهلاك المواد المستنفذة لطبقة الأوزون</t>
  </si>
  <si>
    <t>CONSUMPTION OF OZONE DEPLETING SUBSTANCES</t>
  </si>
  <si>
    <t>Pesticides Type</t>
  </si>
  <si>
    <t>دخان</t>
  </si>
  <si>
    <t>سلوى</t>
  </si>
  <si>
    <t>رأس لفان</t>
  </si>
  <si>
    <t>Mesaieed</t>
  </si>
  <si>
    <t>Ras Laffan</t>
  </si>
  <si>
    <t>Ras Rakn</t>
  </si>
  <si>
    <t>Dukhan</t>
  </si>
  <si>
    <t>Salwa</t>
  </si>
  <si>
    <t>Location</t>
  </si>
  <si>
    <t>الموقع</t>
  </si>
  <si>
    <t>Year</t>
  </si>
  <si>
    <t>رأس ركن</t>
  </si>
  <si>
    <t>مصادر البيانات :</t>
  </si>
  <si>
    <t>Data Resources:</t>
  </si>
  <si>
    <t>كجم</t>
  </si>
  <si>
    <t>-</t>
  </si>
  <si>
    <t>مبيدات فطرية</t>
  </si>
  <si>
    <t>مساحة المحميات الطبيعية في دولة قطر (البرية والبحرية)</t>
  </si>
  <si>
    <t>المحميات الطبيعية</t>
  </si>
  <si>
    <t>خور العديد</t>
  </si>
  <si>
    <t>رأس أبو فنطاس</t>
  </si>
  <si>
    <t xml:space="preserve">  Mesaieed</t>
  </si>
  <si>
    <t>Khor Al Odaid</t>
  </si>
  <si>
    <t>إجمالي المحميات</t>
  </si>
  <si>
    <t>HCFC-22</t>
  </si>
  <si>
    <t>Fungal pesticides</t>
  </si>
  <si>
    <t>AL Wakra</t>
  </si>
  <si>
    <t>Doha</t>
  </si>
  <si>
    <t>AL Khor</t>
  </si>
  <si>
    <t>Shahanyah</t>
  </si>
  <si>
    <t>Mashabyah</t>
  </si>
  <si>
    <t>الوجبة</t>
  </si>
  <si>
    <t>راس لفان</t>
  </si>
  <si>
    <t>الذخيرة</t>
  </si>
  <si>
    <t>Dakhirah</t>
  </si>
  <si>
    <t xml:space="preserve">  AL-Wakra</t>
  </si>
  <si>
    <t xml:space="preserve">  AL-Khor</t>
  </si>
  <si>
    <t>رأس أبوفنطاس</t>
  </si>
  <si>
    <t xml:space="preserve"> - هيئة الأشغال العامة .</t>
  </si>
  <si>
    <t xml:space="preserve">  Khor Al-Odaid</t>
  </si>
  <si>
    <t xml:space="preserve">  Ras Abu-Fontas</t>
  </si>
  <si>
    <t xml:space="preserve">  Dakhirah</t>
  </si>
  <si>
    <t xml:space="preserve">  Ras Laffan</t>
  </si>
  <si>
    <t xml:space="preserve">  Ras Rakn</t>
  </si>
  <si>
    <t xml:space="preserve">  Dukhan</t>
  </si>
  <si>
    <t xml:space="preserve">  Salwa</t>
  </si>
  <si>
    <t>Kg</t>
  </si>
  <si>
    <t>Lit</t>
  </si>
  <si>
    <t xml:space="preserve"> الوسيل</t>
  </si>
  <si>
    <t xml:space="preserve"> الشحانية</t>
  </si>
  <si>
    <t xml:space="preserve"> الريم </t>
  </si>
  <si>
    <t xml:space="preserve"> إجمالي مساحة قطر مع الجزر</t>
  </si>
  <si>
    <t>واردات دولة قطر من المبيدات الكيميائية</t>
  </si>
  <si>
    <t>Females</t>
  </si>
  <si>
    <t>Males</t>
  </si>
  <si>
    <t>(mg/l):milligram per liter</t>
  </si>
  <si>
    <t>(mg/l): مليغرام/ لتر</t>
  </si>
  <si>
    <t>(µg/l): Microgram per liter</t>
  </si>
  <si>
    <t>(µg/l): ميكروغرام/لتر</t>
  </si>
  <si>
    <t>الظعاين</t>
  </si>
  <si>
    <t xml:space="preserve"> العريق </t>
  </si>
  <si>
    <t>الرفاع</t>
  </si>
  <si>
    <t>Al Rafa</t>
  </si>
  <si>
    <t>أم العمد</t>
  </si>
  <si>
    <t>Um Alamad</t>
  </si>
  <si>
    <t>أم قرن</t>
  </si>
  <si>
    <t>Um Qarn</t>
  </si>
  <si>
    <t>الصنيع</t>
  </si>
  <si>
    <t>Sunai</t>
  </si>
  <si>
    <t>Protected Area</t>
  </si>
  <si>
    <t>NUMBER OF ARABIAN ORYX IN DIFFERENT PROTECTED AREAS</t>
  </si>
  <si>
    <t>Substance</t>
  </si>
  <si>
    <t>المادة</t>
  </si>
  <si>
    <t>Local catch (metric tons)</t>
  </si>
  <si>
    <t>Protected Natural Areas</t>
  </si>
  <si>
    <r>
      <t>km</t>
    </r>
    <r>
      <rPr>
        <b/>
        <vertAlign val="superscript"/>
        <sz val="10"/>
        <rFont val="Arial"/>
        <family val="2"/>
      </rPr>
      <t>2</t>
    </r>
  </si>
  <si>
    <t>Total area of Qatar (with islands)</t>
  </si>
  <si>
    <t>Al  Ureiq</t>
  </si>
  <si>
    <t>Al Thakhira</t>
  </si>
  <si>
    <t>Al Reem</t>
  </si>
  <si>
    <t>Shahaniyah</t>
  </si>
  <si>
    <t>Al Maszhabiya</t>
  </si>
  <si>
    <t>Lusail</t>
  </si>
  <si>
    <t xml:space="preserve"> الذخيرة</t>
  </si>
  <si>
    <t xml:space="preserve"> خور العديد</t>
  </si>
  <si>
    <t>Total protected areas</t>
  </si>
  <si>
    <t>Ras Abu Fontas</t>
  </si>
  <si>
    <t>ND: Not detected</t>
  </si>
  <si>
    <t>ND: غير مكشف عنه</t>
  </si>
  <si>
    <t>COD: Chemical oxygen demand</t>
  </si>
  <si>
    <t>BOD: Biochemical oxygen demand</t>
  </si>
  <si>
    <r>
      <t xml:space="preserve">برية
</t>
    </r>
    <r>
      <rPr>
        <b/>
        <sz val="8"/>
        <rFont val="Arial"/>
        <family val="2"/>
      </rPr>
      <t>Land</t>
    </r>
  </si>
  <si>
    <r>
      <t xml:space="preserve">بحرية
</t>
    </r>
    <r>
      <rPr>
        <b/>
        <sz val="8"/>
        <rFont val="Arial"/>
        <family val="2"/>
      </rPr>
      <t>Marine</t>
    </r>
  </si>
  <si>
    <t xml:space="preserve"> NATURAL PROTECTED AREAS IN QATAR 
(LAND &amp; MARINE)</t>
  </si>
  <si>
    <t>الطلب على الأوكسجين البيولوجي</t>
  </si>
  <si>
    <t xml:space="preserve">الطلب على الأوكسجين الكيميائي </t>
  </si>
  <si>
    <t>Al Rayyan</t>
  </si>
  <si>
    <t>Al Wakra</t>
  </si>
  <si>
    <t>Umm Slal</t>
  </si>
  <si>
    <t>Al Shamal</t>
  </si>
  <si>
    <t>Al Khor</t>
  </si>
  <si>
    <t>Ozone Depleting Potential (metric tons) according to Montreal Protocol</t>
  </si>
  <si>
    <t>Carbon Monoxide (CO)</t>
  </si>
  <si>
    <t>NA</t>
  </si>
  <si>
    <t>Al Wajbah</t>
  </si>
  <si>
    <t>Umm Thanytain</t>
  </si>
  <si>
    <t>Umm Grebah</t>
  </si>
  <si>
    <t>Umm Al Mawaqa</t>
  </si>
  <si>
    <t>Pesticides (not specified)</t>
  </si>
  <si>
    <t>Waste management facility</t>
  </si>
  <si>
    <t>Domestic</t>
  </si>
  <si>
    <t>DSWMC</t>
  </si>
  <si>
    <t>Total Domestic</t>
  </si>
  <si>
    <t>Total Bulky</t>
  </si>
  <si>
    <t>Other</t>
  </si>
  <si>
    <t>Wastes by type</t>
  </si>
  <si>
    <t>Construction</t>
  </si>
  <si>
    <t>Tires</t>
  </si>
  <si>
    <t>مركز إدارة النفايات الصلبة المنزلية</t>
  </si>
  <si>
    <t>نفايات منزلية</t>
  </si>
  <si>
    <t>نفايات البناء</t>
  </si>
  <si>
    <t>الإطارات</t>
  </si>
  <si>
    <t>Total other</t>
  </si>
  <si>
    <t>Water production, abstraction, losses and uses</t>
  </si>
  <si>
    <t>System volume input (mainly desalinated water) [1]</t>
  </si>
  <si>
    <t>Total re-use of treated sewage effluent [9]=[10]+[11]+[12]</t>
  </si>
  <si>
    <t xml:space="preserve">     of which from agricultural wells [5]</t>
  </si>
  <si>
    <t xml:space="preserve">     of which for irrigation in agriculture [10]</t>
  </si>
  <si>
    <t xml:space="preserve">     of which for irrigation of greenspaces [11]</t>
  </si>
  <si>
    <t xml:space="preserve">     of which for other purposes [12]</t>
  </si>
  <si>
    <t>URBAN WASTEWATER AND GROUNDWATER DRAINAGE</t>
  </si>
  <si>
    <t>Wastewater not collected in sewer and discharged untreated to lagoons</t>
  </si>
  <si>
    <t>Wastewater treated in wastewater treatment plants</t>
  </si>
  <si>
    <t xml:space="preserve">   of which with secondary treatment</t>
  </si>
  <si>
    <t xml:space="preserve">   of which with tertiary treatment</t>
  </si>
  <si>
    <t>Treated sewage effluent (TSE) after treatment</t>
  </si>
  <si>
    <t xml:space="preserve">   for reuse in agriculture</t>
  </si>
  <si>
    <t xml:space="preserve">   for irrigation of green spaces</t>
  </si>
  <si>
    <t xml:space="preserve">   for injection into aquifers</t>
  </si>
  <si>
    <t xml:space="preserve">   discharged to lagoons</t>
  </si>
  <si>
    <t xml:space="preserve">   discharged to the sea</t>
  </si>
  <si>
    <t xml:space="preserve">   for reverse osmosis</t>
  </si>
  <si>
    <t>Groundwater drainage pumped to the sea</t>
  </si>
  <si>
    <r>
      <t>ثنائي أكسيد الكبريت (SO</t>
    </r>
    <r>
      <rPr>
        <b/>
        <vertAlign val="subscript"/>
        <sz val="10"/>
        <rFont val="Arial"/>
        <family val="2"/>
      </rPr>
      <t>2</t>
    </r>
    <r>
      <rPr>
        <b/>
        <sz val="10"/>
        <rFont val="Arial"/>
        <family val="2"/>
      </rPr>
      <t>)</t>
    </r>
  </si>
  <si>
    <r>
      <t>الأوزون عند مستوى الأرض (O</t>
    </r>
    <r>
      <rPr>
        <b/>
        <vertAlign val="subscript"/>
        <sz val="10"/>
        <rFont val="Arial"/>
        <family val="2"/>
      </rPr>
      <t>3</t>
    </r>
    <r>
      <rPr>
        <b/>
        <sz val="10"/>
        <rFont val="Arial"/>
        <family val="2"/>
      </rPr>
      <t>)</t>
    </r>
  </si>
  <si>
    <t>أول أكسيد الكربون (CO)</t>
  </si>
  <si>
    <r>
      <t>جسيمات دقيقة (PM</t>
    </r>
    <r>
      <rPr>
        <b/>
        <vertAlign val="subscript"/>
        <sz val="10"/>
        <rFont val="Arial"/>
        <family val="2"/>
      </rPr>
      <t>10</t>
    </r>
    <r>
      <rPr>
        <b/>
        <sz val="10"/>
        <rFont val="Arial"/>
        <family val="2"/>
      </rPr>
      <t>)</t>
    </r>
  </si>
  <si>
    <r>
      <t>ثنائي أكسيد النيتروجين (NO</t>
    </r>
    <r>
      <rPr>
        <b/>
        <vertAlign val="subscript"/>
        <sz val="10"/>
        <rFont val="Arial"/>
        <family val="2"/>
      </rPr>
      <t>2</t>
    </r>
    <r>
      <rPr>
        <b/>
        <sz val="10"/>
        <rFont val="Arial"/>
        <family val="2"/>
      </rPr>
      <t>)</t>
    </r>
  </si>
  <si>
    <t>المبيدات (غير محدد)</t>
  </si>
  <si>
    <t>المياه العادمة الناتجة عن المناطق الحضرية و تصريف المياه الجوفية</t>
  </si>
  <si>
    <t>المياه العادمة التي تمت معالجتها في محطات معالجة المياه العادمة</t>
  </si>
  <si>
    <t>ري المساحات الخضراء</t>
  </si>
  <si>
    <t>الحقن في الخزانات الجوفية</t>
  </si>
  <si>
    <t>التصريف في البحيرات</t>
  </si>
  <si>
    <t>التصريف في البحر</t>
  </si>
  <si>
    <t>غير معروف الوجهة</t>
  </si>
  <si>
    <t>ومنها معالجة ثلاثية</t>
  </si>
  <si>
    <t>ومنها معالجة ثانوية</t>
  </si>
  <si>
    <t>منها من الآبار الزراعية [5]</t>
  </si>
  <si>
    <t>إجمالي إعادة استخدام مياه الصرف الصحي المعالجة [9] = [10] + [11] + [12]</t>
  </si>
  <si>
    <t>منها للري في الزراعة [10]</t>
  </si>
  <si>
    <t>منها لأغراض أخرى [12]</t>
  </si>
  <si>
    <t>تصريف المياه الجوفية ضخها إلى البحر</t>
  </si>
  <si>
    <t>إنتاج المياه والأستخراج والخسائر والاستخدامات</t>
  </si>
  <si>
    <t xml:space="preserve">   unknown destination</t>
  </si>
  <si>
    <t>إدخال وحدة تخزين النظام (المياه المحلاة في المقام الأول) [1]</t>
  </si>
  <si>
    <t>إجمالي الاستخراج من المياه الجوفية [4]=[5]+[6]+[7]+[8]</t>
  </si>
  <si>
    <t>QATAR'S IMPORTS OF CHEMICAL PESTICIDES</t>
  </si>
  <si>
    <t>نوع المشاريع</t>
  </si>
  <si>
    <t xml:space="preserve">Type Of Projects </t>
  </si>
  <si>
    <t>مشاريع كبيرة</t>
  </si>
  <si>
    <t>Large Projects</t>
  </si>
  <si>
    <t>مشاريع متوسطة وصغيرة</t>
  </si>
  <si>
    <t>Small and Medium Projects</t>
  </si>
  <si>
    <t>مشاريع صناعية</t>
  </si>
  <si>
    <t>Industrial Projects</t>
  </si>
  <si>
    <t>تركيز المغذيات الطبيعية في المياه الساحلية القطرية</t>
  </si>
  <si>
    <t>CONCENTRATION OF NATURAL NUTRIENTS IN QATARI COASTAL WATERS</t>
  </si>
  <si>
    <t>نوعية المياه الساحلية في قطر</t>
  </si>
  <si>
    <t>QUALITY OF COASTAL WATERS IN QATAR</t>
  </si>
  <si>
    <t>نوع المخالفة</t>
  </si>
  <si>
    <t>Type of Violation</t>
  </si>
  <si>
    <t>رمي المخلفات</t>
  </si>
  <si>
    <t>Illegal waste dumping</t>
  </si>
  <si>
    <t>تجريف التربة</t>
  </si>
  <si>
    <t>Soil excavation</t>
  </si>
  <si>
    <t>نقل دفان بدون رخصة</t>
  </si>
  <si>
    <t>Non-permitted transportation of filling material</t>
  </si>
  <si>
    <t>إضرار بالروض</t>
  </si>
  <si>
    <t>Rawdahs damage</t>
  </si>
  <si>
    <t>مخالفات الصيد</t>
  </si>
  <si>
    <t>Hunting violation</t>
  </si>
  <si>
    <t>قطع الأشجار</t>
  </si>
  <si>
    <t>Plant cutting</t>
  </si>
  <si>
    <t>تفريغ مياه المجاري والأسمنت</t>
  </si>
  <si>
    <t>Discharge of waste water and cement</t>
  </si>
  <si>
    <t>مخالفات الكسارات</t>
  </si>
  <si>
    <t>Stone crusher violations</t>
  </si>
  <si>
    <t>البناء بدون رخصة</t>
  </si>
  <si>
    <t>Buildings without permission</t>
  </si>
  <si>
    <t>نظيف</t>
  </si>
  <si>
    <t>Clean</t>
  </si>
  <si>
    <t>طبيعي</t>
  </si>
  <si>
    <t>Normal</t>
  </si>
  <si>
    <t>المصدر : وزارة البلدية والبيئة</t>
  </si>
  <si>
    <t>Source: Ministry of Municipality and Environment</t>
  </si>
  <si>
    <t>وصف مؤشر تلوث الهواء</t>
  </si>
  <si>
    <t>0-50</t>
  </si>
  <si>
    <t>51-100</t>
  </si>
  <si>
    <t>201-300</t>
  </si>
  <si>
    <t>301-500</t>
  </si>
  <si>
    <t>أقل من الطبيعي</t>
  </si>
  <si>
    <t>تلوث شديد</t>
  </si>
  <si>
    <t>Less than Normal</t>
  </si>
  <si>
    <t>Polluted</t>
  </si>
  <si>
    <t>Extremely Polluted</t>
  </si>
  <si>
    <t>Description of Air Pollutants  Indicator</t>
  </si>
  <si>
    <t>101-150</t>
  </si>
  <si>
    <t>151-200</t>
  </si>
  <si>
    <t>تلوث محدود</t>
  </si>
  <si>
    <t>limitted Polluted</t>
  </si>
  <si>
    <t xml:space="preserve">تلوث </t>
  </si>
  <si>
    <t>الفاقد الحقيقي للمياه [2]</t>
  </si>
  <si>
    <t>متوسط كمية السمك المصيد لكل سفينة (طن متري لكل سفينة)</t>
  </si>
  <si>
    <t>متوسط كمية السمك المصيد لكل صياد (طن متري لكل صياد)</t>
  </si>
  <si>
    <t>Local catch per boats (MT per boats)</t>
  </si>
  <si>
    <t>Local catch per fishermen (MT per fishermen)</t>
  </si>
  <si>
    <r>
      <t>كلوروفيل (ميكروغرام/ لتر)</t>
    </r>
    <r>
      <rPr>
        <b/>
        <sz val="11"/>
        <rFont val="Arial"/>
        <family val="2"/>
      </rPr>
      <t xml:space="preserve">
</t>
    </r>
    <r>
      <rPr>
        <b/>
        <sz val="8"/>
        <rFont val="Arial"/>
        <family val="2"/>
      </rPr>
      <t>Chlorophyll a
(µg/l)</t>
    </r>
  </si>
  <si>
    <r>
      <t>نتريت (مليغرام/ لتر)</t>
    </r>
    <r>
      <rPr>
        <b/>
        <sz val="11"/>
        <rFont val="Arial"/>
        <family val="2"/>
      </rPr>
      <t xml:space="preserve">
</t>
    </r>
    <r>
      <rPr>
        <b/>
        <sz val="8"/>
        <rFont val="Arial"/>
        <family val="2"/>
      </rPr>
      <t>Nitrite
NO</t>
    </r>
    <r>
      <rPr>
        <b/>
        <vertAlign val="subscript"/>
        <sz val="8"/>
        <rFont val="Arial"/>
        <family val="2"/>
      </rPr>
      <t>2</t>
    </r>
    <r>
      <rPr>
        <b/>
        <sz val="8"/>
        <rFont val="Arial"/>
        <family val="2"/>
      </rPr>
      <t xml:space="preserve">
(mg/l)</t>
    </r>
  </si>
  <si>
    <r>
      <t>نترات (مليغرام/لتر)</t>
    </r>
    <r>
      <rPr>
        <b/>
        <sz val="11"/>
        <rFont val="Arial"/>
        <family val="2"/>
      </rPr>
      <t xml:space="preserve">
</t>
    </r>
    <r>
      <rPr>
        <b/>
        <sz val="8"/>
        <rFont val="Arial"/>
        <family val="2"/>
      </rPr>
      <t>Nitrate
NO</t>
    </r>
    <r>
      <rPr>
        <b/>
        <vertAlign val="subscript"/>
        <sz val="8"/>
        <rFont val="Arial"/>
        <family val="2"/>
      </rPr>
      <t>3</t>
    </r>
    <r>
      <rPr>
        <b/>
        <sz val="8"/>
        <rFont val="Arial"/>
        <family val="2"/>
      </rPr>
      <t xml:space="preserve">
(mg/l)</t>
    </r>
  </si>
  <si>
    <r>
      <t>سليكات (مليغرام/ لتر)</t>
    </r>
    <r>
      <rPr>
        <b/>
        <sz val="11"/>
        <rFont val="Arial"/>
        <family val="2"/>
      </rPr>
      <t xml:space="preserve">
</t>
    </r>
    <r>
      <rPr>
        <b/>
        <sz val="8"/>
        <rFont val="Arial"/>
        <family val="2"/>
      </rPr>
      <t>Silicate
SiO</t>
    </r>
    <r>
      <rPr>
        <b/>
        <vertAlign val="subscript"/>
        <sz val="8"/>
        <rFont val="Arial"/>
        <family val="2"/>
      </rPr>
      <t>3</t>
    </r>
    <r>
      <rPr>
        <b/>
        <sz val="8"/>
        <rFont val="Arial"/>
        <family val="2"/>
      </rPr>
      <t xml:space="preserve">
(mg/l)</t>
    </r>
  </si>
  <si>
    <r>
      <t>فوسفات (مليغرام/لتر)</t>
    </r>
    <r>
      <rPr>
        <b/>
        <sz val="11"/>
        <rFont val="Arial"/>
        <family val="2"/>
      </rPr>
      <t xml:space="preserve">
</t>
    </r>
    <r>
      <rPr>
        <b/>
        <sz val="8"/>
        <rFont val="Arial"/>
        <family val="2"/>
      </rPr>
      <t>Phosphate
PO</t>
    </r>
    <r>
      <rPr>
        <b/>
        <vertAlign val="subscript"/>
        <sz val="8"/>
        <rFont val="Arial"/>
        <family val="2"/>
      </rPr>
      <t>4</t>
    </r>
    <r>
      <rPr>
        <b/>
        <sz val="8"/>
        <rFont val="Arial"/>
        <family val="2"/>
      </rPr>
      <t xml:space="preserve">
(mg/l)</t>
    </r>
  </si>
  <si>
    <t>البيان</t>
  </si>
  <si>
    <t>Items</t>
  </si>
  <si>
    <r>
      <t>الاحتياج الكيمائي للأكسجين</t>
    </r>
    <r>
      <rPr>
        <b/>
        <sz val="11"/>
        <rFont val="Arial"/>
        <family val="2"/>
      </rPr>
      <t xml:space="preserve">
</t>
    </r>
    <r>
      <rPr>
        <b/>
        <sz val="8"/>
        <rFont val="Arial"/>
        <family val="2"/>
      </rPr>
      <t>COD</t>
    </r>
  </si>
  <si>
    <r>
      <t>الاحتياج البيولوجي للأكسجين</t>
    </r>
    <r>
      <rPr>
        <b/>
        <sz val="11"/>
        <rFont val="Arial"/>
        <family val="2"/>
      </rPr>
      <t xml:space="preserve">
</t>
    </r>
    <r>
      <rPr>
        <b/>
        <sz val="8"/>
        <rFont val="Arial"/>
        <family val="2"/>
      </rPr>
      <t>BOD</t>
    </r>
  </si>
  <si>
    <r>
      <t xml:space="preserve">الأكسجين الذائب
</t>
    </r>
    <r>
      <rPr>
        <b/>
        <sz val="8"/>
        <rFont val="Arial"/>
        <family val="2"/>
      </rPr>
      <t>Dissolved oxygen</t>
    </r>
  </si>
  <si>
    <t>Pesticide insecticide</t>
  </si>
  <si>
    <t>لإعادة الاستخدام في الزراعة</t>
  </si>
  <si>
    <t>منها لري المساحات الخضراء [11]</t>
  </si>
  <si>
    <t>المياه العادمة لا تتجمع في المجاري و تصرف  بدون معالجه الى البحيرات</t>
  </si>
  <si>
    <t>مياه الصرف الصحي  بعد المعالجة</t>
  </si>
  <si>
    <t>التناضح العكسي</t>
  </si>
  <si>
    <t>أخرى</t>
  </si>
  <si>
    <t>( الوحدة: طن متري ، طن متري/ سفينة ، طن متري لكل صياد)</t>
  </si>
  <si>
    <t>(Unit: Metric tons , Metric tons per boats , Metric tons per fishermen)</t>
  </si>
  <si>
    <t xml:space="preserve"> - المؤسسة العامة القطرية للكهرباء والماء (كهرماء).</t>
  </si>
  <si>
    <t xml:space="preserve"> - Qatar General Electricity and Water Corporation (Kahramaa).</t>
  </si>
  <si>
    <t>..</t>
  </si>
  <si>
    <t>بيانات 2014 غير متوفرة من المصدر</t>
  </si>
  <si>
    <t xml:space="preserve">The Data of 2014 not available from the source. </t>
  </si>
  <si>
    <t>Pesticides weed</t>
  </si>
  <si>
    <t xml:space="preserve">طبيعي </t>
  </si>
  <si>
    <t xml:space="preserve">أقل من الطبيعي </t>
  </si>
  <si>
    <t xml:space="preserve"> تلوث محدود </t>
  </si>
  <si>
    <t xml:space="preserve"> تلوث</t>
  </si>
  <si>
    <r>
      <t>Ground Level Ozone (O</t>
    </r>
    <r>
      <rPr>
        <b/>
        <vertAlign val="subscript"/>
        <sz val="9"/>
        <rFont val="Arial"/>
        <family val="2"/>
      </rPr>
      <t>3</t>
    </r>
    <r>
      <rPr>
        <b/>
        <sz val="9"/>
        <rFont val="Arial"/>
        <family val="2"/>
      </rPr>
      <t>)</t>
    </r>
  </si>
  <si>
    <r>
      <t>Particulate Matter (PM</t>
    </r>
    <r>
      <rPr>
        <b/>
        <vertAlign val="subscript"/>
        <sz val="9"/>
        <rFont val="Arial"/>
        <family val="2"/>
      </rPr>
      <t>10</t>
    </r>
    <r>
      <rPr>
        <b/>
        <sz val="9"/>
        <rFont val="Arial"/>
        <family val="2"/>
      </rPr>
      <t>)</t>
    </r>
  </si>
  <si>
    <t>موفينبيك (الكورنيش)</t>
  </si>
  <si>
    <t xml:space="preserve">                          وصف المؤشر
الملوث</t>
  </si>
  <si>
    <t>جامعة قطر</t>
  </si>
  <si>
    <t>اسباير زون</t>
  </si>
  <si>
    <t>الإحصاءات البيئية تشكل أداة هامة لمتخذي القرار. فهي تترجم المعارف الطبيعية إلى معلومات قابلة للإدارة مما يسهل عملية اتخاذ القرار. كما يمكن من خلالها تطوير مؤشرات خاصة لقياس مدى التقدم نحو تحقيق الأهداف التنموية.</t>
  </si>
  <si>
    <t>December</t>
  </si>
  <si>
    <t xml:space="preserve">  ديسمبر</t>
  </si>
  <si>
    <t>November</t>
  </si>
  <si>
    <t xml:space="preserve">  نوفمبر</t>
  </si>
  <si>
    <t>October</t>
  </si>
  <si>
    <t xml:space="preserve">  أكتوبر</t>
  </si>
  <si>
    <t>September</t>
  </si>
  <si>
    <t xml:space="preserve">  سبتمبر</t>
  </si>
  <si>
    <t>August</t>
  </si>
  <si>
    <t xml:space="preserve">  أغسطس</t>
  </si>
  <si>
    <t>July</t>
  </si>
  <si>
    <t xml:space="preserve">  يوليو</t>
  </si>
  <si>
    <t>June</t>
  </si>
  <si>
    <t xml:space="preserve">  يونيو</t>
  </si>
  <si>
    <t>May</t>
  </si>
  <si>
    <t xml:space="preserve">  مايو</t>
  </si>
  <si>
    <t>April</t>
  </si>
  <si>
    <t xml:space="preserve">  أبريل</t>
  </si>
  <si>
    <t>March</t>
  </si>
  <si>
    <t xml:space="preserve">  مارس</t>
  </si>
  <si>
    <t>February</t>
  </si>
  <si>
    <t xml:space="preserve">  فبراير</t>
  </si>
  <si>
    <t>January</t>
  </si>
  <si>
    <t xml:space="preserve">  يناير </t>
  </si>
  <si>
    <t>Month</t>
  </si>
  <si>
    <t>الشهر</t>
  </si>
  <si>
    <t>MOVENPICK (AL CORNICHE)</t>
  </si>
  <si>
    <t xml:space="preserve">AVERAGE MONTHLY OF the AIR POLLUTANTS INDICATOR </t>
  </si>
  <si>
    <t xml:space="preserve">موفينبيك (الكورنيش) </t>
  </si>
  <si>
    <t>المتوسط الشهري لمؤشر ملوثات الهواء</t>
  </si>
  <si>
    <t xml:space="preserve">المتوسط الشهري لمؤشر ملوثات الهواء </t>
  </si>
  <si>
    <t>QATAR UNIVERSITY</t>
  </si>
  <si>
    <t xml:space="preserve">                                           Location  
Pollutants</t>
  </si>
  <si>
    <r>
      <t>الحد السنوي*</t>
    </r>
    <r>
      <rPr>
        <sz val="11"/>
        <rFont val="Arial"/>
        <family val="2"/>
      </rPr>
      <t xml:space="preserve">
*Annual Limit</t>
    </r>
  </si>
  <si>
    <r>
      <t xml:space="preserve">      الكورنيش           </t>
    </r>
    <r>
      <rPr>
        <sz val="11"/>
        <rFont val="Arial"/>
        <family val="2"/>
      </rPr>
      <t>Al Corniche</t>
    </r>
  </si>
  <si>
    <r>
      <t>جامعة قطر</t>
    </r>
    <r>
      <rPr>
        <sz val="11"/>
        <rFont val="Arial"/>
        <family val="2"/>
      </rPr>
      <t xml:space="preserve">
Qatar University</t>
    </r>
  </si>
  <si>
    <r>
      <t xml:space="preserve">اسباير زون        </t>
    </r>
    <r>
      <rPr>
        <sz val="11"/>
        <rFont val="Arial"/>
        <family val="2"/>
      </rPr>
      <t xml:space="preserve"> Aspire Zone  </t>
    </r>
  </si>
  <si>
    <t xml:space="preserve">                                  الموقع
الملوثات</t>
  </si>
  <si>
    <t>ASPIRE ZONE</t>
  </si>
  <si>
    <t>TABLE (19) (Unit: mg/l )</t>
  </si>
  <si>
    <t>جدول رقم (19) ( الوحدة: مليغرام/لتر)</t>
  </si>
  <si>
    <t>TABLE (20) (Unit: µg/l  ,mg/l )</t>
  </si>
  <si>
    <t>جدول رقم (20) ( الوحدة : ميكروغرام / لتر ، مليغرام/لتر)</t>
  </si>
  <si>
    <t>In this chapter, we provide tables on biodiversity, protected areas, import of chemical pesticides, fisheries, water use, air quality and coastal water quality. The data were collected from the data original producers (official records, researches, monitoring programs, and reports).</t>
  </si>
  <si>
    <t>Umm al amad</t>
  </si>
  <si>
    <t>الشيحانية</t>
  </si>
  <si>
    <t>Al Sheehaniya</t>
  </si>
  <si>
    <t>2014</t>
  </si>
  <si>
    <t>NM</t>
  </si>
  <si>
    <t>NM: Not measured</t>
  </si>
  <si>
    <t>NM: لم يتم قياسه</t>
  </si>
  <si>
    <t>مبيدات أعشاب و حشائش</t>
  </si>
  <si>
    <t>مبيدات حشرية وعناكب</t>
  </si>
  <si>
    <t>أم ثنيتين</t>
  </si>
  <si>
    <t>أم قريبة</t>
  </si>
  <si>
    <t>أم المواقع</t>
  </si>
  <si>
    <t>* تم إعتبار الحد السنوي هو وصف المؤشر "طبيعي".</t>
  </si>
  <si>
    <t>المجمــوع</t>
  </si>
  <si>
    <t xml:space="preserve">جسيمات دقيقة (PM10) </t>
  </si>
  <si>
    <r>
      <t>Sulfur dioxide (SO</t>
    </r>
    <r>
      <rPr>
        <sz val="10"/>
        <rFont val="Calibri"/>
        <family val="2"/>
      </rPr>
      <t>₂</t>
    </r>
    <r>
      <rPr>
        <sz val="10"/>
        <rFont val="Arial"/>
        <family val="2"/>
      </rPr>
      <t xml:space="preserve">) </t>
    </r>
  </si>
  <si>
    <r>
      <t>Nitrogen dioxide (NO</t>
    </r>
    <r>
      <rPr>
        <sz val="10"/>
        <rFont val="Calibri"/>
        <family val="2"/>
      </rPr>
      <t>₂</t>
    </r>
    <r>
      <rPr>
        <sz val="10"/>
        <rFont val="Arial"/>
        <family val="2"/>
      </rPr>
      <t xml:space="preserve">) </t>
    </r>
  </si>
  <si>
    <r>
      <t>Ground Level Ozone (O</t>
    </r>
    <r>
      <rPr>
        <vertAlign val="subscript"/>
        <sz val="10"/>
        <rFont val="Arial"/>
        <family val="2"/>
      </rPr>
      <t>3</t>
    </r>
    <r>
      <rPr>
        <sz val="10"/>
        <rFont val="Arial"/>
        <family val="2"/>
      </rPr>
      <t xml:space="preserve">) </t>
    </r>
  </si>
  <si>
    <t xml:space="preserve">Particulate Matter (PM10) </t>
  </si>
  <si>
    <t xml:space="preserve">ثنائي أكسيد الكبريت  </t>
  </si>
  <si>
    <t xml:space="preserve">ثنائي أكسيد النيتروجين </t>
  </si>
  <si>
    <t xml:space="preserve">الأوزون عند مستوى الأرض </t>
  </si>
  <si>
    <t xml:space="preserve">أول أكسيد الكربون </t>
  </si>
  <si>
    <t>جسيمات دقيقة</t>
  </si>
  <si>
    <r>
      <t>Sulfur dioxide (SO</t>
    </r>
    <r>
      <rPr>
        <b/>
        <vertAlign val="subscript"/>
        <sz val="10"/>
        <rFont val="Arial"/>
        <family val="2"/>
      </rPr>
      <t>2</t>
    </r>
    <r>
      <rPr>
        <b/>
        <sz val="10"/>
        <rFont val="Arial"/>
        <family val="2"/>
      </rPr>
      <t xml:space="preserve">) </t>
    </r>
  </si>
  <si>
    <r>
      <t>Nitrogen dioxide (NO</t>
    </r>
    <r>
      <rPr>
        <b/>
        <vertAlign val="subscript"/>
        <sz val="10"/>
        <rFont val="Arial"/>
        <family val="2"/>
      </rPr>
      <t>2</t>
    </r>
    <r>
      <rPr>
        <b/>
        <sz val="10"/>
        <rFont val="Arial"/>
        <family val="2"/>
      </rPr>
      <t xml:space="preserve">) </t>
    </r>
  </si>
  <si>
    <r>
      <t>Ground Level Ozone (O</t>
    </r>
    <r>
      <rPr>
        <b/>
        <vertAlign val="subscript"/>
        <sz val="10"/>
        <rFont val="Arial"/>
        <family val="2"/>
      </rPr>
      <t>3</t>
    </r>
    <r>
      <rPr>
        <b/>
        <sz val="10"/>
        <rFont val="Arial"/>
        <family val="2"/>
      </rPr>
      <t xml:space="preserve">) </t>
    </r>
  </si>
  <si>
    <t xml:space="preserve">Carbon Monoxide (CO) </t>
  </si>
  <si>
    <r>
      <t>Particulate Matter (PM</t>
    </r>
    <r>
      <rPr>
        <b/>
        <vertAlign val="subscript"/>
        <sz val="10"/>
        <rFont val="Arial"/>
        <family val="2"/>
      </rPr>
      <t>10</t>
    </r>
    <r>
      <rPr>
        <b/>
        <sz val="10"/>
        <rFont val="Arial"/>
        <family val="2"/>
      </rPr>
      <t>)</t>
    </r>
  </si>
  <si>
    <t>عشيرج</t>
  </si>
  <si>
    <t>Ashiraj</t>
  </si>
  <si>
    <t>NM: Not measured.</t>
  </si>
  <si>
    <t>مركب الهيدروكلور والفلور الكربوني-123</t>
  </si>
  <si>
    <t>مركب الهيدروكلور والفلور الكربوني-141b</t>
  </si>
  <si>
    <t>مركب الهيدروكلور والفلور الكربوني-142b</t>
  </si>
  <si>
    <t>مركبات االهيدروكلور والفلور الكربوني - 22</t>
  </si>
  <si>
    <t>HCFC-123</t>
  </si>
  <si>
    <t>HCFC-141b</t>
  </si>
  <si>
    <t>HCFC-142b</t>
  </si>
  <si>
    <t xml:space="preserve"> المواد المستنفذة لطبقة الأوزون حسب الإمكانية النسبية لاستنفاد الأوزون (طن متري) وفقاً لبرتوكول مونتريال</t>
  </si>
  <si>
    <t>كتلة المواد المستنفذة لطبقة الأوزون ( طن متري)</t>
  </si>
  <si>
    <t>Mass of consumption of ozone depleting substances  (metric tons)</t>
  </si>
  <si>
    <t>روضة راشد/معالج</t>
  </si>
  <si>
    <t>أم الأفاعي/معالج</t>
  </si>
  <si>
    <t>إجمالي الإطارات/ الواردة</t>
  </si>
  <si>
    <t>إجمالي الإطارات/ المعالجة</t>
  </si>
  <si>
    <t>Rawdat Rashid/Treated</t>
  </si>
  <si>
    <t xml:space="preserve">Umm AlOAfai/Treated </t>
  </si>
  <si>
    <t>Total Tires/Income</t>
  </si>
  <si>
    <t>Total Tires/Treated</t>
  </si>
  <si>
    <t>الإجمالي/المعالج</t>
  </si>
  <si>
    <t>Total/Treated</t>
  </si>
  <si>
    <t xml:space="preserve">روضة راشد/وارد </t>
  </si>
  <si>
    <t>Rawdat Rashid/Income</t>
  </si>
  <si>
    <r>
      <t>ثنائي أكسيد الكبريت  (SO</t>
    </r>
    <r>
      <rPr>
        <b/>
        <vertAlign val="subscript"/>
        <sz val="10"/>
        <rFont val="Arial"/>
        <family val="2"/>
      </rPr>
      <t>2</t>
    </r>
    <r>
      <rPr>
        <b/>
        <sz val="10"/>
        <rFont val="Arial"/>
        <family val="2"/>
      </rPr>
      <t xml:space="preserve">) </t>
    </r>
  </si>
  <si>
    <r>
      <t>الأوزون عند مستوى الأرض (O</t>
    </r>
    <r>
      <rPr>
        <b/>
        <vertAlign val="subscript"/>
        <sz val="10"/>
        <rFont val="Arial"/>
        <family val="2"/>
      </rPr>
      <t>3</t>
    </r>
    <r>
      <rPr>
        <b/>
        <sz val="10"/>
        <rFont val="Arial"/>
        <family val="2"/>
      </rPr>
      <t xml:space="preserve">) </t>
    </r>
  </si>
  <si>
    <t xml:space="preserve"> المتوسط السنوي لجودة الهواء بمدينة الدوحة حسب مؤشر ملوثات الهواء والموقع</t>
  </si>
  <si>
    <t>ANNUAL AVERAGE OF AIR QUALITY - DOHA CITY  BY INDICATOR 
OF AIR POLLUTANTS AND LOCATION</t>
  </si>
  <si>
    <t>PERCENTAGE DISTRIBUTION OF DAILY MONITORING OF AIR QUALITY INDICATORS</t>
  </si>
  <si>
    <t xml:space="preserve">التوزيع النسبي للرصد اليومي لمؤشرات جودة الهواء </t>
  </si>
  <si>
    <t>نوعية المياه الساحلية في قطر حسب الموقع</t>
  </si>
  <si>
    <t>QUALITY OF COASTAL WATERS IN QATAR BY LOCATION</t>
  </si>
  <si>
    <t>Total Construction/Treated</t>
  </si>
  <si>
    <t>Total Construction/Income</t>
  </si>
  <si>
    <t>فوسفات (ميكروغرام/لتر)
Phosphate
PO4
(µg/l)</t>
  </si>
  <si>
    <t>نتريت (ميكروغرام/ لتر)
Nitrite
NO2
(µg/l)</t>
  </si>
  <si>
    <t>نترات (ميكروغرام/لتر)
Nitrate
NO3
(µg/l)</t>
  </si>
  <si>
    <t>سليكات (ميكروغرام/ لتر)
Silicate
SiO3
(µg/l)</t>
  </si>
  <si>
    <t>(µg/l): ميكروغرام/ لتر.</t>
  </si>
  <si>
    <t>(µg/l):Microgram per Liter.</t>
  </si>
  <si>
    <r>
      <t xml:space="preserve">المجموع
</t>
    </r>
    <r>
      <rPr>
        <b/>
        <sz val="8"/>
        <color rgb="FF000000"/>
        <rFont val="Arial"/>
        <family val="2"/>
      </rPr>
      <t>Total</t>
    </r>
  </si>
  <si>
    <t>Total water use net of total losses [13]=[3]+{4]+[9]</t>
  </si>
  <si>
    <t>استخدم إجمالي المياه الصافية من إجمالي الخسائر [13] = [3] + {4] + [9]</t>
  </si>
  <si>
    <t>ام قرن</t>
  </si>
  <si>
    <t>بروق</t>
  </si>
  <si>
    <t>Brooq</t>
  </si>
  <si>
    <t>Environmental Statistics</t>
  </si>
  <si>
    <t>Environmental statistics can provide crucial tool for decision making in a variety of ways. They can translate physical knowledge into manageable information that can facilitate the decision-making process. They can help to develop indicators to measure and calibrate progress towards achieving development objectives.</t>
  </si>
  <si>
    <t>* The Annual limit considered as Description of the Indicator "Normal".</t>
  </si>
  <si>
    <t>NUMBER OF RECORDED TERRESTRIAL VIOLATIONS BY TYPE</t>
  </si>
  <si>
    <t>عدد المخالفات البرية المسجلة حسب النوع</t>
  </si>
  <si>
    <t>عدد المشاريع الجديدة الخاضعة لتقييم تأثيرها على البيئة حسب النوع</t>
  </si>
  <si>
    <t>NUMBER OF NEW PROJECTS EVALUATED FOR THEIR IMPACTS
 ON THE ENVIRONMENT BY TYPE</t>
  </si>
  <si>
    <t>منها من الآبار البلدية [6]*</t>
  </si>
  <si>
    <t>منها من آبار محلية [7]*</t>
  </si>
  <si>
    <t>منها من الآبار الصناعية [8]*</t>
  </si>
  <si>
    <t xml:space="preserve">     of which from industrial wells [8]*</t>
  </si>
  <si>
    <t xml:space="preserve">     of which from domestic wells [7]*</t>
  </si>
  <si>
    <t xml:space="preserve">     of which from municipal wells [6]*</t>
  </si>
  <si>
    <t>ND: Not detected or below detection limit.</t>
  </si>
  <si>
    <t>ND: غير مكشف عنه أو تحت حد الكشف.</t>
  </si>
  <si>
    <t xml:space="preserve">الكلوروفيل أ  (ميكروغرام/ لتر)
Chlorophyll a
 (μg/l)  </t>
  </si>
  <si>
    <t xml:space="preserve">AVERAGE MONTHLY OF THE AIR POLLUTANTS INDICATOR </t>
  </si>
  <si>
    <t>Al Dhaayen</t>
  </si>
  <si>
    <t>limited Polluted</t>
  </si>
  <si>
    <t xml:space="preserve"> - Public Works Authority (Ashghal)</t>
  </si>
  <si>
    <r>
      <t>Sulfur dioxide (SO</t>
    </r>
    <r>
      <rPr>
        <b/>
        <vertAlign val="subscript"/>
        <sz val="9"/>
        <rFont val="Arial"/>
        <family val="2"/>
      </rPr>
      <t>2</t>
    </r>
    <r>
      <rPr>
        <b/>
        <sz val="9"/>
        <rFont val="Arial"/>
        <family val="2"/>
      </rPr>
      <t>)</t>
    </r>
  </si>
  <si>
    <r>
      <t>Nitrogen dioxide (NO</t>
    </r>
    <r>
      <rPr>
        <b/>
        <vertAlign val="subscript"/>
        <sz val="9"/>
        <rFont val="Arial"/>
        <family val="2"/>
      </rPr>
      <t>2</t>
    </r>
    <r>
      <rPr>
        <b/>
        <sz val="9"/>
        <rFont val="Arial"/>
        <family val="2"/>
      </rPr>
      <t>)</t>
    </r>
  </si>
  <si>
    <t>تركيز المغذيات الطبيعية في المياه الساحلية القطرية حسب الموقع</t>
  </si>
  <si>
    <t>CONCENTRATION OF NATURAL NUTRIENTS IN QATARI COASTAL WATERS BY LOCATION</t>
  </si>
  <si>
    <t>Water Real Losses [2]</t>
  </si>
  <si>
    <t>Authorised consumption** [3]=[1]-[2]</t>
  </si>
  <si>
    <t>استهلاك المأذون به** [3]=[1]-[2]</t>
  </si>
  <si>
    <t>** Authorized Consumption: is water that is used by known customers of the water system. </t>
  </si>
  <si>
    <t>**الأستهلاك المأذون به: هو المياه المستخدمة من قبل مشتركين معروفين ضمن نظام المياه، وهوه عبارة عن حاصل</t>
  </si>
  <si>
    <t xml:space="preserve"> It is the sum of billed authorized consumption and unbilled authorized consumption and is a known quantity.</t>
  </si>
  <si>
    <t xml:space="preserve"> جمع المياه المفوترة مع غير المفوترة وهي كمية معروفة</t>
  </si>
  <si>
    <t>Graph No. (49) شكل رقم</t>
  </si>
  <si>
    <t>Graph No. (52) شكل رقم</t>
  </si>
  <si>
    <t xml:space="preserve">                           Indicator                                  Description
Pollutant</t>
  </si>
  <si>
    <t xml:space="preserve">                        Indicator                                     Description
Pollutant</t>
  </si>
  <si>
    <t>حديقة الصحراء</t>
  </si>
  <si>
    <t>مركز ابحاث الحيوان</t>
  </si>
  <si>
    <t>قطر الخضراء</t>
  </si>
  <si>
    <t>Desert Garden</t>
  </si>
  <si>
    <t>...</t>
  </si>
  <si>
    <t>Qatar Green Center</t>
  </si>
  <si>
    <t>Animal Research center</t>
  </si>
  <si>
    <t>الطلب على الماء</t>
  </si>
  <si>
    <t>Water demand</t>
  </si>
  <si>
    <t>أغسطس</t>
  </si>
  <si>
    <t>سبتمبر</t>
  </si>
  <si>
    <t>أكتوبر</t>
  </si>
  <si>
    <t>ديسمبر</t>
  </si>
  <si>
    <t>نوفمبر</t>
  </si>
  <si>
    <t>Census 2020</t>
  </si>
  <si>
    <t>تعداد 2020</t>
  </si>
  <si>
    <t>المصدر:تعداد 2020 -  جهاز التخطيط والاحصاء</t>
  </si>
  <si>
    <t>Source: Census 2020 -PSA</t>
  </si>
  <si>
    <t xml:space="preserve"> - التعداد العام اللسكان والمساكن والمنشآت 2020-  جهاز التخطيط والاحصاء.</t>
  </si>
  <si>
    <t xml:space="preserve"> - Census Of Population , Housing and Establishments , 2020 - Planning and Statistics Authorit (PSA).</t>
  </si>
  <si>
    <t>في هذا الفصل نقوم بتقديم جداول عن التنوع البيولوجي، والمناطق المحمية، واردات المبيدات الكيميائية، ومصائد الأسماك، واستخدامات المياه، ونوعية الهواء، ونوعية المياه الساحلية. هذه المعلومات تم جمعها من الجهات المصدرية الأصلية المنتجة للبيانات من خلال (السجلات الرسمية، البحوث، برامج الرصد، التقارير الفنية).</t>
  </si>
  <si>
    <t xml:space="preserve">    كمية المصيد     (طن متري)</t>
  </si>
  <si>
    <t>عدد السفن</t>
  </si>
  <si>
    <t>No. of boats</t>
  </si>
  <si>
    <t xml:space="preserve">المباني السكنية المكتملة حسب البلدية والإتصال بالشبكات العامة </t>
  </si>
  <si>
    <t>مجموع المباني السكنية المكتملة</t>
  </si>
  <si>
    <t xml:space="preserve">COMPLETED RESIDENTIAL BUILDING BY MUNICIPALITY AND THEIR CONNECTION TO THE PUBLIC 
UTILITIES NETWORKS </t>
  </si>
  <si>
    <t>Total of completed residential building</t>
  </si>
  <si>
    <t xml:space="preserve">جدول رقم (241) </t>
  </si>
  <si>
    <t>جدول رقم (234)</t>
  </si>
  <si>
    <t>TABLE (234)</t>
  </si>
  <si>
    <t>جدول رقم  (235) (الوحدة: طن متري )</t>
  </si>
  <si>
    <t>TABLE (235) (Unit: Metric tons )</t>
  </si>
  <si>
    <t xml:space="preserve">جدول رقم (236) </t>
  </si>
  <si>
    <t>Table (236)</t>
  </si>
  <si>
    <t xml:space="preserve">جدول رقم (237) </t>
  </si>
  <si>
    <t xml:space="preserve">Table (237) </t>
  </si>
  <si>
    <t>جدول رقم (238)</t>
  </si>
  <si>
    <t xml:space="preserve">Table (239) </t>
  </si>
  <si>
    <t xml:space="preserve">جدول رقم (240) </t>
  </si>
  <si>
    <t xml:space="preserve">TABLE (242) </t>
  </si>
  <si>
    <t xml:space="preserve">Table (238) </t>
  </si>
  <si>
    <t xml:space="preserve">جدول رقم (239) </t>
  </si>
  <si>
    <t xml:space="preserve">TABLE (240) </t>
  </si>
  <si>
    <t xml:space="preserve">TABLE (241) </t>
  </si>
  <si>
    <t xml:space="preserve">جدول رقم (242) </t>
  </si>
  <si>
    <t>جدول رقم (243) ( الوحدة الوزن : كيلو غرام)</t>
  </si>
  <si>
    <t>TABLE (243) (Weight Unit: Kg)</t>
  </si>
  <si>
    <t>TABLE (247)</t>
  </si>
  <si>
    <t>TABLE (248)</t>
  </si>
  <si>
    <t>جدول رقم (256) (الوحدة: مليون متر مكعب/ السنة)</t>
  </si>
  <si>
    <t>TABLE (256) (Unit: Million m3/year)</t>
  </si>
  <si>
    <t xml:space="preserve">جدول رقم (248) </t>
  </si>
  <si>
    <t>2016 - 2021</t>
  </si>
  <si>
    <t xml:space="preserve">ملاحظة : القراءات غير متوفرة بسبب أعمال الصيانة والتأهيل الكاملة </t>
  </si>
  <si>
    <t>…</t>
  </si>
  <si>
    <t xml:space="preserve"> - وزارة البلدية  .</t>
  </si>
  <si>
    <t xml:space="preserve"> - وزارة البيئة والتغير المناخي .</t>
  </si>
  <si>
    <t xml:space="preserve"> - Ministry of Environment and Climate Change</t>
  </si>
  <si>
    <t xml:space="preserve"> - Ministry of Municipality</t>
  </si>
  <si>
    <t>Source: Ministry of Environment and Climate Change.</t>
  </si>
  <si>
    <t>المصدر : وزارة البيئة والتغير المناخي.</t>
  </si>
  <si>
    <t>Source:Ministry of Environment and Climate Change.</t>
  </si>
  <si>
    <t>المصدر : وزارة البيئة والتغير المناخي</t>
  </si>
  <si>
    <t>BOD :الطلب على الأوكسجين البيولوجي</t>
  </si>
  <si>
    <t xml:space="preserve">COD:الطلب على الأوكسجين الكيميائي </t>
  </si>
  <si>
    <t xml:space="preserve">المصدر : وزارة البلدية </t>
  </si>
  <si>
    <t xml:space="preserve">Source: Ministry of Municipality </t>
  </si>
  <si>
    <t>مزرعة رقم (279)</t>
  </si>
  <si>
    <t>Farm (279)</t>
  </si>
  <si>
    <t>المصدر : وزارة البلدية .</t>
  </si>
  <si>
    <t>Source: Ministry of Municipality .</t>
  </si>
  <si>
    <t>Source: Ministry of Municipality.</t>
  </si>
  <si>
    <t>نوع النفايات</t>
  </si>
  <si>
    <t>مرافق إدارة النفايات</t>
  </si>
  <si>
    <t>المصدر: هيئة الاشغال العامة</t>
  </si>
  <si>
    <t xml:space="preserve"> source: Ashghal</t>
  </si>
  <si>
    <t>المصدر: المؤسسة القطرية للكهرباء والماء وهيئة الاشغال العامة .</t>
  </si>
  <si>
    <t xml:space="preserve"> sources: Kahramaa, Ashghal.</t>
  </si>
  <si>
    <t>المصدر:وزارة البيئة والتغيير المناخي</t>
  </si>
  <si>
    <t>ملاحظة : تم تعديل البيانات من المصدر</t>
  </si>
  <si>
    <t>Note: Data have been modified from the source</t>
  </si>
  <si>
    <t>Note: Readings are not available due to full maintenance and rehabilitation work</t>
  </si>
  <si>
    <t>ملاحظه: تم تعديل البيانات من المصدر</t>
  </si>
  <si>
    <t>مركبات الهيدروكلورفلوركربونية (134أ)</t>
  </si>
  <si>
    <t>HFC-134a</t>
  </si>
  <si>
    <t>2017 - 2022</t>
  </si>
  <si>
    <t>2017 -2022</t>
  </si>
  <si>
    <t>عدد السفن والصيادين وكمية المصيد  (طراد)</t>
  </si>
  <si>
    <t>متوسط عدد الصيادين لكل سفن صيد (صياد لكل سفينة صيد)</t>
  </si>
  <si>
    <t>Average No. of Fishermen per boats (Fisherman per boat)</t>
  </si>
  <si>
    <t>عدد السفن والصيادين وكمية المصيد  (لنج)</t>
  </si>
  <si>
    <t>NUMBER OF BOATS, FISHERMEN AND 
QUANTITY OF LOCAL CATCH(CRUISER)</t>
  </si>
  <si>
    <t>NUMBER OF BOATS, FISHERMEN AND 
QUANTITY OF LOCAL CATCH  (BOATS)</t>
  </si>
  <si>
    <t>2022</t>
  </si>
  <si>
    <t>نم تغيير بيانات 2021 من المصدر</t>
  </si>
  <si>
    <t>2021 data has been changed from the source</t>
  </si>
  <si>
    <t xml:space="preserve">* الآبار البلدية ومحلية والصناعية = 20 مليون متر مكعب للسنوات من 2017-2022 </t>
  </si>
  <si>
    <t>* Industrial,Domestic and Municipal wells = 20 Million m3 for (2017-2022)</t>
  </si>
  <si>
    <t xml:space="preserve">محمية الجنوب </t>
  </si>
  <si>
    <t xml:space="preserve">   اجمالي كمية المصيد     Total of Local catch </t>
  </si>
  <si>
    <t xml:space="preserve">    كمية المصيد (لنج) Local catch by Boats</t>
  </si>
  <si>
    <t xml:space="preserve">    كمية المصيد (طراد) Local catch by Cruiser</t>
  </si>
  <si>
    <t>Al Jnoub Reserve</t>
  </si>
  <si>
    <t>%</t>
  </si>
  <si>
    <t>2017 - 2021</t>
  </si>
  <si>
    <t>بروق Brooq</t>
  </si>
  <si>
    <t>عشيرج Ashiraj</t>
  </si>
  <si>
    <t>المسحبية Mashabyah</t>
  </si>
  <si>
    <t>الشحانية Shahanyah</t>
  </si>
  <si>
    <t>يوجد تداخل بين محمية خور العديد ومحمية الجنوب لحين صدور القرار بذلك</t>
  </si>
  <si>
    <t>There is an overlap between Al Jnoub Reserve and Khor Al Odaid Reserve until a decision is issued to that effect.</t>
  </si>
  <si>
    <t>إحصاءات المياه العادمة حسب المعالجة والاستخدام</t>
  </si>
  <si>
    <t>WASTEWATER STATISTICS BY TREATMENT AND USE</t>
  </si>
  <si>
    <t>Unit</t>
  </si>
  <si>
    <t>Item</t>
  </si>
  <si>
    <t>اجمالي عدد محطات الصرف الصحي</t>
  </si>
  <si>
    <t>عدد</t>
  </si>
  <si>
    <t>Number</t>
  </si>
  <si>
    <t xml:space="preserve">Number of Sewage Plants </t>
  </si>
  <si>
    <t xml:space="preserve">السعة التصميمية محطات معالجة الصرف الصحي </t>
  </si>
  <si>
    <t>1000 متر مكعب في اليوم</t>
  </si>
  <si>
    <t>1000 m3/day</t>
  </si>
  <si>
    <t>Design capacity of sewage treatment plants</t>
  </si>
  <si>
    <t>حجم المياه العادمة المجمعة</t>
  </si>
  <si>
    <t>مليون متر مكعب في السنة</t>
  </si>
  <si>
    <t>Million m3/year</t>
  </si>
  <si>
    <t>Volume of wastewater collected</t>
  </si>
  <si>
    <t>حجم المياه العادمة المعالجة</t>
  </si>
  <si>
    <t>Volume of wastewater treated</t>
  </si>
  <si>
    <t xml:space="preserve">المعالجة الثانوية </t>
  </si>
  <si>
    <t xml:space="preserve">Secondary treatment </t>
  </si>
  <si>
    <t xml:space="preserve"> المعالجة الثلاثية (التطهير) </t>
  </si>
  <si>
    <t>Tertiary (disinfection)</t>
  </si>
  <si>
    <t xml:space="preserve"> المعالجة الثلاثية ازالة النيتروجين والفسفور </t>
  </si>
  <si>
    <t xml:space="preserve">Tertiary treatment (N and P removal) </t>
  </si>
  <si>
    <t>استخدام المياه العادمة المعالجة</t>
  </si>
  <si>
    <t>ري الزراعي</t>
  </si>
  <si>
    <t xml:space="preserve">of which reused in agriculture </t>
  </si>
  <si>
    <t>wastewater treated uses</t>
  </si>
  <si>
    <t>ري المسطحات الخضراء</t>
  </si>
  <si>
    <t xml:space="preserve">of which for irrigation of green spaces </t>
  </si>
  <si>
    <t xml:space="preserve">of which for deep injection into aquifers </t>
  </si>
  <si>
    <t>صرفها في البحيرات</t>
  </si>
  <si>
    <t xml:space="preserve">of which discharged to lagoons </t>
  </si>
  <si>
    <t>صرفها في البحر</t>
  </si>
  <si>
    <t xml:space="preserve">of which discharged to the sea </t>
  </si>
  <si>
    <t>نسبة المياه العادمة التي تمت معالجتها في محطات المياة العادمة</t>
  </si>
  <si>
    <t xml:space="preserve">Ratio of wastewater treated in wastewater plants </t>
  </si>
  <si>
    <t>مياه الصرف الصحي  لاتجمع في شبكة الصرف ويتم تفريغها دون معالجة</t>
  </si>
  <si>
    <t xml:space="preserve">Wastewater not collected in sewer system and discharged untreated to lagoons </t>
  </si>
  <si>
    <t>إنتاج حمأة المجاري</t>
  </si>
  <si>
    <t>إنتاج حمأة الغائط (المادة الجافة)</t>
  </si>
  <si>
    <t>طن</t>
  </si>
  <si>
    <t>Ton</t>
  </si>
  <si>
    <t>Sewage sludge production</t>
  </si>
  <si>
    <t>Sewage sludge generation</t>
  </si>
  <si>
    <t xml:space="preserve">إنتاج حمأة المجاري في محطات معالجة مياة الصرف الصحي من حيث الحجم </t>
  </si>
  <si>
    <t>الف متر مكعب في السنة</t>
  </si>
  <si>
    <t>1000 m3/year</t>
  </si>
  <si>
    <t>المصدر : هيئة الأشغال العامة (أشغال)</t>
  </si>
  <si>
    <t>Source: Ashghal</t>
  </si>
  <si>
    <t>مجموع مياه الصرف الصحي المجمعة في محطات الصرف الصحي
Total Wastewater Collected in Wastewater Plants</t>
  </si>
  <si>
    <t xml:space="preserve">مجموع مياه الصرف الصحي المعالجة
Total Treated Wastewater
</t>
  </si>
  <si>
    <t>مياه الصرف الصحي لاتجمع في شبكة الصرف ويتم تفريغها دون معالجة
Wastewater not collected in sewer system and discharged untreated to lagoons</t>
  </si>
  <si>
    <t xml:space="preserve">إعادة الاستخدام في الزراعة
 Reused in agriculture
</t>
  </si>
  <si>
    <t xml:space="preserve">ري المساحات الخضراء
 Irrigation of green spaces </t>
  </si>
  <si>
    <t>الحقن في الخزانات الجوفية
 Deep injection into aquifers</t>
  </si>
  <si>
    <t>التصريف في البحيرات
 Discharged to lagoons</t>
  </si>
  <si>
    <t>التصريف في البحر
 Discharged to the sea</t>
  </si>
  <si>
    <t xml:space="preserve">إنتاج حمأة المجاري في محطات معالجة مياه الصرف الصحي من حيث الحجم </t>
  </si>
  <si>
    <t>معالجة ثانوية 
Secondary treatment</t>
  </si>
  <si>
    <t>معالجة ثلاثية (التطهير) 
Tertiary treatment</t>
  </si>
  <si>
    <t>معالجة ثلاثية (إزالة النيتروجين والفسفور) 
Tertiary treatment 
(N and P)</t>
  </si>
  <si>
    <t>كمية النفايات المعاد تدويرها حسب النوع</t>
  </si>
  <si>
    <t>RECYCLED WASTE BY TYPE</t>
  </si>
  <si>
    <t>أنواع النفايات المعاد تدويرها</t>
  </si>
  <si>
    <t>Types of Recycled Waste</t>
  </si>
  <si>
    <t>بلاستيك</t>
  </si>
  <si>
    <t>أوراق (كارتون)</t>
  </si>
  <si>
    <t xml:space="preserve"> حديد خردة</t>
  </si>
  <si>
    <t>زجاج</t>
  </si>
  <si>
    <t>أخشاب</t>
  </si>
  <si>
    <t>Plastic</t>
  </si>
  <si>
    <t>Papers (Cardboard)</t>
  </si>
  <si>
    <t>Scrap Metal</t>
  </si>
  <si>
    <t>Glass</t>
  </si>
  <si>
    <t>Timber</t>
  </si>
  <si>
    <t xml:space="preserve">   المصدر : وزارة البلدية</t>
  </si>
  <si>
    <t>إدارة النفايات الخطرة</t>
  </si>
  <si>
    <t>HAZARDOUS WASTE MANAGEMENT</t>
  </si>
  <si>
    <t>Domain</t>
  </si>
  <si>
    <t>مخزون النفايات الخطرة في بداية السنة (1)</t>
  </si>
  <si>
    <t>Stock of hazardous waste at the beginning of the year (1)</t>
  </si>
  <si>
    <t>النفايات الخطرة المنتجة خلال السنة (2)</t>
  </si>
  <si>
    <t>Hazardous waste generated during the year (2)</t>
  </si>
  <si>
    <t>النفايات الخطرة المستوردة خلال السنة (3)</t>
  </si>
  <si>
    <t>Hazardous waste imported during the year (3)</t>
  </si>
  <si>
    <t>النفايات الخطرة المصدرة خلال السنة (4)</t>
  </si>
  <si>
    <t>Hazardous waste exported during the year (4)</t>
  </si>
  <si>
    <t>النفايات الخطرة المعالجة أو المدارة في البلد خلال السنة (5) = (6+7+9+10)</t>
  </si>
  <si>
    <t>Hazardous waste treated or disposed of during the year (5) = (6+7+9+10)</t>
  </si>
  <si>
    <t xml:space="preserve">النفايات الخطرة المعالجة حسب نوع المعالجة </t>
  </si>
  <si>
    <t>إعادة التدوير (6)</t>
  </si>
  <si>
    <t>Recycling (6)</t>
  </si>
  <si>
    <t>Hazardous waste treated or disposed by type of treatment</t>
  </si>
  <si>
    <t>الحرق (7)</t>
  </si>
  <si>
    <t>Incineration (7)</t>
  </si>
  <si>
    <t>مدافن النفايات (9)</t>
  </si>
  <si>
    <t>Landfilling (9)</t>
  </si>
  <si>
    <t>أخرى (10)</t>
  </si>
  <si>
    <t>Other (10)</t>
  </si>
  <si>
    <t>مخزون النفايات الخطرة في بدية السنة (11) = (1+ 2+ 3 - 4 - 5)</t>
  </si>
  <si>
    <t>Stock of hazardous waste at the end of the year (11)= (1+2+3-4-5)</t>
  </si>
  <si>
    <t>جدول رقم (246)</t>
  </si>
  <si>
    <t>TABLE (246)</t>
  </si>
  <si>
    <t>جدول رقم (253)</t>
  </si>
  <si>
    <t>TABLE (253)</t>
  </si>
  <si>
    <t>جدول رقم (254)</t>
  </si>
  <si>
    <t>TABLE (254)</t>
  </si>
  <si>
    <t>النفايات الصلبة الواردة حسب النوع ومرافق إدارة النفايات</t>
  </si>
  <si>
    <t>INCOMING SOLID WASTE  BY TYPE AND WASTE MANAGEMENT FACILITY</t>
  </si>
  <si>
    <t>إجمالي النفايات المنزلية المعالجة</t>
  </si>
  <si>
    <t>إجمالي النفايات المنزلية الواردة</t>
  </si>
  <si>
    <t>إجمالي النفايات الضخمة الواردة</t>
  </si>
  <si>
    <t>Total Domestic treated</t>
  </si>
  <si>
    <t>إجمالي الأنواع الأخرى الواردة</t>
  </si>
  <si>
    <t xml:space="preserve"> thus it is not considered part of the amount of waste received.</t>
  </si>
  <si>
    <t xml:space="preserve"> وبالتالي لا تعتبر من كمية المخلفات الواردة</t>
  </si>
  <si>
    <t>الإجمالي/ الوارد*</t>
  </si>
  <si>
    <t>Total/Income*</t>
  </si>
  <si>
    <t>كمية المبيدات المستخدمة  حسب النوع</t>
  </si>
  <si>
    <t>Quantities of Pesticides Used by Type</t>
  </si>
  <si>
    <t>النوع</t>
  </si>
  <si>
    <t xml:space="preserve"> آفات الصحة العامة المستخدمة  لجميع البلديات </t>
  </si>
  <si>
    <t xml:space="preserve">لتر </t>
  </si>
  <si>
    <t xml:space="preserve"> Public Health Pesticides Used By All Municipalities</t>
  </si>
  <si>
    <t>أنبوبة</t>
  </si>
  <si>
    <t>tube</t>
  </si>
  <si>
    <t xml:space="preserve"> مكافحة آفات النخيل</t>
  </si>
  <si>
    <t>Pesticides For The Control 
Of Palm Pests</t>
  </si>
  <si>
    <t xml:space="preserve">... : لا تتوفر بيانات </t>
  </si>
  <si>
    <t>… : data is not available</t>
  </si>
  <si>
    <t>جدول رقم (244)</t>
  </si>
  <si>
    <t>TABLE (244)</t>
  </si>
  <si>
    <t>جدول رقم (245)</t>
  </si>
  <si>
    <t>TABLE (245)</t>
  </si>
  <si>
    <t xml:space="preserve">جدول رقم (247) </t>
  </si>
  <si>
    <t>جدول رقم (248)</t>
  </si>
  <si>
    <t>جدول رقم (249) ( الوحدة: مليغرام/لتر)</t>
  </si>
  <si>
    <t>TABLE (249) (Unit: mg/l )</t>
  </si>
  <si>
    <t>جدول رقم (250) ( الوحدة : ميكروغرام/لتر)</t>
  </si>
  <si>
    <t>TABLE (250) (Unit: µg/l )</t>
  </si>
  <si>
    <t>جدول رقم (251)  (الوحدة: طن متري)</t>
  </si>
  <si>
    <t>TABLE (251) (Unit:Metric tons)</t>
  </si>
  <si>
    <t>جدول رقم (252)</t>
  </si>
  <si>
    <t>TABLE (252)</t>
  </si>
  <si>
    <t>جدول رقم (255) (الوحدة: مليون متر مكعب/ السنة)</t>
  </si>
  <si>
    <t>TABLE (255) (Unit: Million m3/year)</t>
  </si>
  <si>
    <t>جدول رقم (257)  (الوحدة: كيلومتر مربع، النسبة )</t>
  </si>
  <si>
    <r>
      <t>TABLE (257) (Unit: KM</t>
    </r>
    <r>
      <rPr>
        <b/>
        <vertAlign val="superscript"/>
        <sz val="10"/>
        <rFont val="Arial"/>
        <family val="2"/>
      </rPr>
      <t>2</t>
    </r>
    <r>
      <rPr>
        <b/>
        <sz val="10"/>
        <rFont val="Arial"/>
        <family val="2"/>
      </rPr>
      <t xml:space="preserve"> , Percentage)</t>
    </r>
  </si>
  <si>
    <t>*: تم تحديث البيانات من المصدر.</t>
  </si>
  <si>
    <t>*: Data from the source.</t>
  </si>
  <si>
    <t>(2) Bulky waste disposed only in Mesaid.</t>
  </si>
  <si>
    <t>(3) Demaged food and slaughtered</t>
  </si>
  <si>
    <t>(1) Most of the incoming construction waste at Mesaieed Landfill is used to bury the waste.</t>
  </si>
  <si>
    <r>
      <t>Mesaieed</t>
    </r>
    <r>
      <rPr>
        <vertAlign val="superscript"/>
        <sz val="8"/>
        <color rgb="FF000000"/>
        <rFont val="Arial"/>
        <family val="2"/>
      </rPr>
      <t>(1)</t>
    </r>
  </si>
  <si>
    <r>
      <t xml:space="preserve">Bulky </t>
    </r>
    <r>
      <rPr>
        <b/>
        <vertAlign val="superscript"/>
        <sz val="10"/>
        <color rgb="FF000000"/>
        <rFont val="Arial"/>
        <family val="2"/>
      </rPr>
      <t>(2)</t>
    </r>
  </si>
  <si>
    <r>
      <t xml:space="preserve">Other Items </t>
    </r>
    <r>
      <rPr>
        <b/>
        <vertAlign val="superscript"/>
        <sz val="10"/>
        <color rgb="FF000000"/>
        <rFont val="Arial"/>
        <family val="2"/>
      </rPr>
      <t>(3)</t>
    </r>
  </si>
  <si>
    <r>
      <t>أنواع أخرى</t>
    </r>
    <r>
      <rPr>
        <b/>
        <vertAlign val="superscript"/>
        <sz val="12"/>
        <rFont val="Arial"/>
        <family val="2"/>
      </rPr>
      <t>(3)</t>
    </r>
  </si>
  <si>
    <r>
      <t xml:space="preserve">نفايات ضخمة </t>
    </r>
    <r>
      <rPr>
        <b/>
        <vertAlign val="superscript"/>
        <sz val="12"/>
        <rFont val="Arial"/>
        <family val="2"/>
      </rPr>
      <t>(2)</t>
    </r>
  </si>
  <si>
    <r>
      <t>مسيعيد</t>
    </r>
    <r>
      <rPr>
        <b/>
        <vertAlign val="superscript"/>
        <sz val="10"/>
        <rFont val="Arial"/>
        <family val="2"/>
      </rPr>
      <t>(1)</t>
    </r>
  </si>
  <si>
    <t>إجمالي نفايات البناء الواردة</t>
  </si>
  <si>
    <t>إجمالي نفايات البناء المعالجة</t>
  </si>
  <si>
    <t>(1) المخلفات الإنشائية الواردة لمطمر مسيعيد غالبيتها دفان يستخدم لتغطية النفايات.</t>
  </si>
  <si>
    <t>(2) النفايات الضخمة يتم التخلص منها في مسيعيد فقط .</t>
  </si>
  <si>
    <t>(3) أغذية تالفة ومقاصب.</t>
  </si>
  <si>
    <t>2017- 2022</t>
  </si>
  <si>
    <t>Total abstraction from groundwater
 [4]=[5]+[6}+[7]+[8]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</si>
</sst>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0_-;_-* #,##0\-;_-* &quot;-&quot;_-;_-@_-"/>
    <numFmt numFmtId="166" formatCode="_-* #,##0.00_-;_-* #,##0.00\-;_-* &quot;-&quot;??_-;_-@_-"/>
    <numFmt numFmtId="167" formatCode="0.0"/>
    <numFmt numFmtId="168" formatCode="0.000"/>
    <numFmt numFmtId="169" formatCode="#,##0_ ;\-#,##0\ "/>
    <numFmt numFmtId="170" formatCode="0.0%"/>
    <numFmt numFmtId="171" formatCode="_-* #,##0_-;_-* #,##0\-;_-* &quot;-&quot;??_-;_-@_-"/>
    <numFmt numFmtId="172" formatCode="#,##0.000"/>
    <numFmt numFmtId="173" formatCode="_-&quot;ج.م.&quot;\ * #,##0_-;_-&quot;ج.م.&quot;\ * #,##0\-;_-&quot;ج.م.&quot;\ * &quot;-&quot;_-;_-@_-"/>
    <numFmt numFmtId="174" formatCode="_-&quot;ج.م.&quot;\ * #,##0.00_-;_-&quot;ج.م.&quot;\ * #,##0.00\-;_-&quot;ج.م.&quot;\ * &quot;-&quot;??_-;_-@_-"/>
    <numFmt numFmtId="175" formatCode="_-* #,##0.0_-;_-* #,##0.0\-;_-* &quot;-&quot;??_-;_-@_-"/>
    <numFmt numFmtId="176" formatCode="#,##0.0_ ;\-#,##0.0\ "/>
    <numFmt numFmtId="177" formatCode="#,##0.0"/>
  </numFmts>
  <fonts count="110" x14ac:knownFonts="1">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sz val="14"/>
      <name val="Arial"/>
      <family val="2"/>
    </font>
    <font>
      <sz val="12"/>
      <name val="Arial"/>
      <family val="2"/>
    </font>
    <font>
      <sz val="14"/>
      <name val="Arial"/>
      <family val="2"/>
    </font>
    <font>
      <b/>
      <sz val="9"/>
      <name val="Arial"/>
      <family val="2"/>
    </font>
    <font>
      <b/>
      <sz val="14"/>
      <color indexed="12"/>
      <name val="Arial"/>
      <family val="2"/>
    </font>
    <font>
      <b/>
      <sz val="14"/>
      <color indexed="12"/>
      <name val="Arial"/>
      <family val="2"/>
    </font>
    <font>
      <b/>
      <sz val="12"/>
      <color indexed="12"/>
      <name val="Arial"/>
      <family val="2"/>
    </font>
    <font>
      <b/>
      <sz val="12"/>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0"/>
      <name val="Arial"/>
      <family val="2"/>
      <charset val="178"/>
    </font>
    <font>
      <sz val="11"/>
      <name val="Arial"/>
      <family val="2"/>
    </font>
    <font>
      <b/>
      <sz val="11"/>
      <name val="Arial"/>
      <family val="2"/>
    </font>
    <font>
      <b/>
      <sz val="12"/>
      <name val="Arial"/>
      <family val="2"/>
    </font>
    <font>
      <sz val="8"/>
      <name val="Arial"/>
      <family val="2"/>
    </font>
    <font>
      <b/>
      <sz val="16"/>
      <name val="Arial"/>
      <family val="2"/>
      <charset val="178"/>
    </font>
    <font>
      <b/>
      <sz val="9"/>
      <name val="Arial"/>
      <family val="2"/>
      <charset val="178"/>
    </font>
    <font>
      <b/>
      <sz val="8"/>
      <name val="Arial"/>
      <family val="2"/>
      <charset val="178"/>
    </font>
    <font>
      <b/>
      <vertAlign val="superscript"/>
      <sz val="10"/>
      <name val="Arial"/>
      <family val="2"/>
    </font>
    <font>
      <b/>
      <sz val="14"/>
      <name val="Arial"/>
      <family val="2"/>
      <charset val="178"/>
    </font>
    <font>
      <b/>
      <vertAlign val="superscript"/>
      <sz val="12"/>
      <name val="Arial"/>
      <family val="2"/>
    </font>
    <font>
      <i/>
      <sz val="10"/>
      <name val="Arial"/>
      <family val="2"/>
    </font>
    <font>
      <b/>
      <vertAlign val="subscript"/>
      <sz val="10"/>
      <name val="Arial"/>
      <family val="2"/>
    </font>
    <font>
      <b/>
      <vertAlign val="subscript"/>
      <sz val="8"/>
      <name val="Arial"/>
      <family val="2"/>
    </font>
    <font>
      <b/>
      <sz val="16"/>
      <name val="Arial"/>
      <family val="2"/>
    </font>
    <font>
      <i/>
      <sz val="12"/>
      <name val="Arial"/>
      <family val="2"/>
    </font>
    <font>
      <sz val="10"/>
      <name val="Arial"/>
      <family val="2"/>
    </font>
    <font>
      <b/>
      <sz val="10"/>
      <color indexed="8"/>
      <name val="Arial"/>
      <family val="2"/>
    </font>
    <font>
      <sz val="10"/>
      <color indexed="8"/>
      <name val="Arial"/>
      <family val="2"/>
    </font>
    <font>
      <sz val="11"/>
      <color theme="1"/>
      <name val="Calibri"/>
      <family val="2"/>
      <scheme val="minor"/>
    </font>
    <font>
      <sz val="10"/>
      <color rgb="FFFF0000"/>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8"/>
      <color theme="1"/>
      <name val="Arial"/>
      <family val="2"/>
    </font>
    <font>
      <b/>
      <sz val="14"/>
      <color rgb="FF000000"/>
      <name val="Arial"/>
      <family val="2"/>
    </font>
    <font>
      <sz val="14"/>
      <color rgb="FF000000"/>
      <name val="Arial"/>
      <family val="2"/>
    </font>
    <font>
      <sz val="10"/>
      <color rgb="FF000000"/>
      <name val="Arial"/>
      <family val="2"/>
    </font>
    <font>
      <sz val="12"/>
      <color rgb="FF000000"/>
      <name val="Arial"/>
      <family val="2"/>
    </font>
    <font>
      <b/>
      <sz val="12"/>
      <color rgb="FF000000"/>
      <name val="Arial"/>
      <family val="2"/>
    </font>
    <font>
      <b/>
      <sz val="10"/>
      <color rgb="FF000000"/>
      <name val="Arial"/>
      <family val="2"/>
    </font>
    <font>
      <b/>
      <sz val="9"/>
      <color theme="1"/>
      <name val="Arial"/>
      <family val="2"/>
    </font>
    <font>
      <sz val="9"/>
      <name val="Arial"/>
      <family val="2"/>
    </font>
    <font>
      <sz val="12"/>
      <name val="Sakkal Majalla"/>
    </font>
    <font>
      <sz val="10"/>
      <name val="Sakkal Majalla"/>
    </font>
    <font>
      <b/>
      <sz val="14"/>
      <name val="Sakkal Majalla"/>
    </font>
    <font>
      <b/>
      <sz val="12"/>
      <name val="Sakkal Majalla"/>
    </font>
    <font>
      <sz val="14"/>
      <name val="Sakkal Majalla"/>
    </font>
    <font>
      <b/>
      <sz val="13"/>
      <name val="Sakkal Majalla"/>
    </font>
    <font>
      <b/>
      <sz val="24"/>
      <name val="Sakkal Majalla"/>
    </font>
    <font>
      <b/>
      <sz val="11"/>
      <color theme="1"/>
      <name val="Arial"/>
      <family val="2"/>
    </font>
    <font>
      <sz val="11"/>
      <color theme="1"/>
      <name val="Arial"/>
      <family val="2"/>
    </font>
    <font>
      <b/>
      <vertAlign val="subscript"/>
      <sz val="9"/>
      <name val="Arial"/>
      <family val="2"/>
    </font>
    <font>
      <b/>
      <sz val="14"/>
      <color rgb="FFFF0000"/>
      <name val="Arial"/>
      <family val="2"/>
    </font>
    <font>
      <vertAlign val="subscript"/>
      <sz val="10"/>
      <name val="Arial"/>
      <family val="2"/>
    </font>
    <font>
      <sz val="10"/>
      <name val="Calibri"/>
      <family val="2"/>
    </font>
    <font>
      <b/>
      <sz val="8"/>
      <color rgb="FF000000"/>
      <name val="Arial"/>
      <family val="2"/>
    </font>
    <font>
      <sz val="8"/>
      <color rgb="FF000000"/>
      <name val="Arial"/>
      <family val="2"/>
    </font>
    <font>
      <b/>
      <vertAlign val="superscript"/>
      <sz val="10"/>
      <color rgb="FF000000"/>
      <name val="Arial"/>
      <family val="2"/>
    </font>
    <font>
      <b/>
      <u/>
      <sz val="13"/>
      <name val="Sakkal Majalla"/>
    </font>
    <font>
      <b/>
      <u/>
      <sz val="12"/>
      <name val="Sakkal Majalla"/>
    </font>
    <font>
      <b/>
      <u/>
      <sz val="10"/>
      <name val="Arial"/>
      <family val="2"/>
    </font>
    <font>
      <sz val="11"/>
      <color rgb="FF000000"/>
      <name val="Calibri"/>
      <family val="2"/>
      <scheme val="minor"/>
    </font>
    <font>
      <sz val="11"/>
      <color indexed="8"/>
      <name val="Calibri"/>
      <family val="2"/>
    </font>
    <font>
      <sz val="11"/>
      <name val="Arial"/>
      <family val="2"/>
      <charset val="178"/>
    </font>
    <font>
      <sz val="10"/>
      <name val="Traditional Arabic"/>
      <family val="1"/>
    </font>
    <font>
      <u/>
      <sz val="11"/>
      <color theme="10"/>
      <name val="Calibri"/>
      <family val="2"/>
      <scheme val="minor"/>
    </font>
    <font>
      <b/>
      <sz val="11"/>
      <color theme="1"/>
      <name val="Calibri"/>
      <family val="2"/>
      <scheme val="minor"/>
    </font>
    <font>
      <u/>
      <sz val="10"/>
      <color indexed="12"/>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8"/>
      <name val="Arial"/>
      <family val="2"/>
      <charset val="178"/>
    </font>
    <font>
      <sz val="10"/>
      <color indexed="8"/>
      <name val="MS Sans Serif"/>
      <family val="2"/>
    </font>
    <font>
      <sz val="8.5"/>
      <color indexed="8"/>
      <name val="MS Sans Serif"/>
      <family val="2"/>
    </font>
    <font>
      <sz val="8"/>
      <color indexed="8"/>
      <name val="Arial"/>
      <family val="2"/>
    </font>
    <font>
      <b/>
      <sz val="8.5"/>
      <color indexed="8"/>
      <name val="MS Sans Serif"/>
      <family val="2"/>
    </font>
    <font>
      <sz val="10"/>
      <name val="Arial"/>
      <family val="2"/>
      <charset val="1"/>
    </font>
    <font>
      <b/>
      <u/>
      <sz val="10"/>
      <color indexed="8"/>
      <name val="MS Sans Serif"/>
      <family val="2"/>
    </font>
    <font>
      <sz val="8"/>
      <color indexed="8"/>
      <name val="MS Sans Serif"/>
      <family val="2"/>
    </font>
    <font>
      <sz val="7.5"/>
      <color indexed="8"/>
      <name val="MS Sans Serif"/>
      <family val="2"/>
    </font>
    <font>
      <sz val="8"/>
      <name val="Arial"/>
      <family val="2"/>
      <charset val="1"/>
    </font>
    <font>
      <sz val="10"/>
      <name val="Arial"/>
      <family val="2"/>
    </font>
    <font>
      <sz val="11"/>
      <name val="Calibri"/>
      <family val="2"/>
    </font>
    <font>
      <b/>
      <sz val="16"/>
      <name val="Sakkal Majalla"/>
    </font>
    <font>
      <b/>
      <sz val="18"/>
      <color theme="0"/>
      <name val="Arial"/>
      <family val="2"/>
    </font>
    <font>
      <b/>
      <sz val="10"/>
      <color theme="0"/>
      <name val="Arial"/>
      <family val="2"/>
    </font>
    <font>
      <b/>
      <i/>
      <sz val="10"/>
      <name val="Arial"/>
      <family val="2"/>
    </font>
    <font>
      <b/>
      <sz val="11"/>
      <color indexed="8"/>
      <name val="Arial"/>
      <family val="2"/>
    </font>
    <font>
      <b/>
      <sz val="14"/>
      <name val="Calibri"/>
      <family val="2"/>
      <scheme val="minor"/>
    </font>
    <font>
      <sz val="9"/>
      <name val="Calibri"/>
      <family val="2"/>
      <scheme val="minor"/>
    </font>
    <font>
      <vertAlign val="superscript"/>
      <sz val="8"/>
      <color rgb="FF000000"/>
      <name val="Arial"/>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EECE1"/>
        <bgColor rgb="FF000000"/>
      </patternFill>
    </fill>
    <fill>
      <patternFill patternType="solid">
        <fgColor rgb="FFEEECE1"/>
        <bgColor indexed="64"/>
      </patternFill>
    </fill>
    <fill>
      <patternFill patternType="solid">
        <fgColor theme="0"/>
        <bgColor rgb="FF000000"/>
      </patternFill>
    </fill>
    <fill>
      <patternFill patternType="solid">
        <fgColor rgb="FFFFFFFF"/>
        <bgColor indexed="64"/>
      </patternFill>
    </fill>
    <fill>
      <patternFill patternType="solid">
        <fgColor theme="2"/>
        <bgColor rgb="FF000000"/>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C0C0C0"/>
        <bgColor rgb="FFCCCCFF"/>
      </patternFill>
    </fill>
    <fill>
      <patternFill patternType="solid">
        <fgColor rgb="FFEEECE1"/>
        <bgColor indexed="8"/>
      </patternFill>
    </fill>
    <fill>
      <patternFill patternType="solid">
        <fgColor rgb="FFBCF2BD"/>
        <bgColor indexed="64"/>
      </patternFill>
    </fill>
  </fills>
  <borders count="15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indexed="9"/>
      </left>
      <right style="medium">
        <color indexed="9"/>
      </right>
      <top/>
      <bottom/>
      <diagonal/>
    </border>
    <border>
      <left style="medium">
        <color indexed="9"/>
      </left>
      <right/>
      <top/>
      <bottom/>
      <diagonal/>
    </border>
    <border>
      <left/>
      <right style="medium">
        <color indexed="9"/>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ck">
        <color indexed="9"/>
      </left>
      <right/>
      <top/>
      <bottom/>
      <diagonal/>
    </border>
    <border>
      <left/>
      <right style="thick">
        <color indexed="9"/>
      </right>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medium">
        <color theme="0"/>
      </bottom>
      <diagonal/>
    </border>
    <border>
      <left style="medium">
        <color theme="0"/>
      </left>
      <right/>
      <top style="medium">
        <color theme="0"/>
      </top>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right style="medium">
        <color theme="0"/>
      </right>
      <top/>
      <bottom style="thin">
        <color indexed="64"/>
      </bottom>
      <diagonal/>
    </border>
    <border>
      <left style="medium">
        <color theme="0"/>
      </left>
      <right/>
      <top/>
      <bottom style="thin">
        <color indexed="64"/>
      </bottom>
      <diagonal/>
    </border>
    <border>
      <left style="medium">
        <color theme="0"/>
      </left>
      <right style="medium">
        <color theme="0"/>
      </right>
      <top/>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top style="medium">
        <color theme="0"/>
      </top>
      <bottom style="medium">
        <color theme="0"/>
      </bottom>
      <diagonal/>
    </border>
    <border>
      <left/>
      <right/>
      <top style="medium">
        <color theme="0"/>
      </top>
      <bottom style="thin">
        <color indexed="64"/>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style="medium">
        <color rgb="FFFFFFFF"/>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top style="thin">
        <color indexed="64"/>
      </top>
      <bottom style="thin">
        <color indexed="64"/>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thin">
        <color indexed="64"/>
      </top>
      <bottom/>
      <diagonal/>
    </border>
    <border>
      <left/>
      <right style="medium">
        <color theme="0"/>
      </right>
      <top/>
      <bottom/>
      <diagonal/>
    </border>
    <border>
      <left style="medium">
        <color theme="0"/>
      </left>
      <right/>
      <top style="thin">
        <color indexed="64"/>
      </top>
      <bottom/>
      <diagonal/>
    </border>
    <border>
      <left/>
      <right style="medium">
        <color rgb="FFFFFFFF"/>
      </right>
      <top/>
      <bottom/>
      <diagonal/>
    </border>
    <border>
      <left style="medium">
        <color rgb="FFFFFFFF"/>
      </left>
      <right/>
      <top/>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thin">
        <color indexed="64"/>
      </top>
      <bottom style="medium">
        <color rgb="FFFFFFFF"/>
      </bottom>
      <diagonal/>
    </border>
    <border>
      <left style="medium">
        <color rgb="FFFFFFFF"/>
      </left>
      <right style="medium">
        <color rgb="FFFFFFFF"/>
      </right>
      <top style="thin">
        <color indexed="64"/>
      </top>
      <bottom style="medium">
        <color rgb="FFFFFFFF"/>
      </bottom>
      <diagonal/>
    </border>
    <border>
      <left style="medium">
        <color rgb="FFFFFFFF"/>
      </left>
      <right/>
      <top style="thin">
        <color indexed="64"/>
      </top>
      <bottom style="medium">
        <color rgb="FFFFFFFF"/>
      </bottom>
      <diagonal/>
    </border>
    <border>
      <left/>
      <right style="medium">
        <color rgb="FFFFFFFF"/>
      </right>
      <top style="medium">
        <color rgb="FFFFFFFF"/>
      </top>
      <bottom style="thin">
        <color indexed="64"/>
      </bottom>
      <diagonal/>
    </border>
    <border>
      <left style="medium">
        <color rgb="FFFFFFFF"/>
      </left>
      <right style="medium">
        <color rgb="FFFFFFFF"/>
      </right>
      <top style="medium">
        <color rgb="FFFFFFFF"/>
      </top>
      <bottom style="thin">
        <color indexed="64"/>
      </bottom>
      <diagonal/>
    </border>
    <border>
      <left style="medium">
        <color rgb="FFFFFFFF"/>
      </left>
      <right/>
      <top style="medium">
        <color rgb="FFFFFFFF"/>
      </top>
      <bottom style="thin">
        <color indexed="64"/>
      </bottom>
      <diagonal/>
    </border>
    <border>
      <left style="medium">
        <color rgb="FFFFFFFF"/>
      </left>
      <right style="medium">
        <color rgb="FFFFFFFF"/>
      </right>
      <top style="thin">
        <color indexed="64"/>
      </top>
      <bottom/>
      <diagonal/>
    </border>
    <border>
      <left style="medium">
        <color rgb="FFFFFFFF"/>
      </left>
      <right style="medium">
        <color rgb="FFFFFFFF"/>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style="thick">
        <color rgb="FFFFFFFF"/>
      </left>
      <right/>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style="medium">
        <color rgb="FFFFFFFF"/>
      </left>
      <right/>
      <top/>
      <bottom style="thin">
        <color indexed="64"/>
      </bottom>
      <diagonal/>
    </border>
    <border>
      <left/>
      <right style="medium">
        <color rgb="FFFFFFFF"/>
      </right>
      <top/>
      <bottom style="thin">
        <color indexed="64"/>
      </bottom>
      <diagonal/>
    </border>
    <border>
      <left/>
      <right style="medium">
        <color rgb="FFFFFFFF"/>
      </right>
      <top style="thin">
        <color rgb="FF000000"/>
      </top>
      <bottom style="medium">
        <color rgb="FFFFFFFF"/>
      </bottom>
      <diagonal/>
    </border>
    <border>
      <left style="medium">
        <color rgb="FFFFFFFF"/>
      </left>
      <right/>
      <top style="thin">
        <color rgb="FF000000"/>
      </top>
      <bottom style="medium">
        <color rgb="FFFFFFFF"/>
      </bottom>
      <diagonal/>
    </border>
    <border>
      <left/>
      <right style="medium">
        <color rgb="FFFFFFFF"/>
      </right>
      <top/>
      <bottom style="thin">
        <color rgb="FF000000"/>
      </bottom>
      <diagonal/>
    </border>
    <border>
      <left/>
      <right/>
      <top style="thin">
        <color rgb="FFFFFFFF"/>
      </top>
      <bottom/>
      <diagonal/>
    </border>
    <border>
      <left/>
      <right style="thin">
        <color rgb="FFFFFFFF"/>
      </right>
      <top style="thin">
        <color rgb="FFFFFFFF"/>
      </top>
      <bottom/>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left/>
      <right style="medium">
        <color rgb="FFFFFFFF"/>
      </right>
      <top style="thin">
        <color indexed="64"/>
      </top>
      <bottom/>
      <diagonal/>
    </border>
    <border diagonalDown="1">
      <left style="medium">
        <color rgb="FFFFFFFF"/>
      </left>
      <right/>
      <top style="thin">
        <color rgb="FF000000"/>
      </top>
      <bottom style="thin">
        <color rgb="FF000000"/>
      </bottom>
      <diagonal style="medium">
        <color rgb="FFFFFFFF"/>
      </diagonal>
    </border>
    <border>
      <left/>
      <right style="medium">
        <color rgb="FFFFFFFF"/>
      </right>
      <top style="thin">
        <color rgb="FF000000"/>
      </top>
      <bottom style="thin">
        <color rgb="FF000000"/>
      </bottom>
      <diagonal/>
    </border>
    <border>
      <left style="medium">
        <color rgb="FFFFFFFF"/>
      </left>
      <right/>
      <top style="thin">
        <color rgb="FF000000"/>
      </top>
      <bottom style="thin">
        <color rgb="FF000000"/>
      </bottom>
      <diagonal/>
    </border>
    <border diagonalUp="1">
      <left/>
      <right style="medium">
        <color rgb="FFFFFFFF"/>
      </right>
      <top style="thin">
        <color rgb="FF000000"/>
      </top>
      <bottom style="thin">
        <color rgb="FF000000"/>
      </bottom>
      <diagonal style="medium">
        <color rgb="FFFFFFFF"/>
      </diagonal>
    </border>
    <border>
      <left/>
      <right/>
      <top/>
      <bottom style="thin">
        <color rgb="FF000000"/>
      </bottom>
      <diagonal/>
    </border>
    <border>
      <left style="medium">
        <color rgb="FFFFFFFF"/>
      </left>
      <right/>
      <top/>
      <bottom style="thin">
        <color rgb="FF000000"/>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thin">
        <color rgb="FFFFFFFF"/>
      </left>
      <right/>
      <top style="thin">
        <color indexed="64"/>
      </top>
      <bottom style="thin">
        <color indexed="64"/>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bottom style="thin">
        <color indexed="64"/>
      </bottom>
      <diagonal/>
    </border>
    <border>
      <left/>
      <right style="thin">
        <color rgb="FFFFFFFF"/>
      </right>
      <top style="thin">
        <color indexed="64"/>
      </top>
      <bottom style="thin">
        <color indexed="64"/>
      </bottom>
      <diagonal/>
    </border>
    <border>
      <left/>
      <right style="thin">
        <color rgb="FFFFFFFF"/>
      </right>
      <top/>
      <bottom style="thin">
        <color indexed="64"/>
      </bottom>
      <diagonal/>
    </border>
    <border>
      <left style="thin">
        <color rgb="FFFFFFFF"/>
      </left>
      <right/>
      <top/>
      <bottom style="thin">
        <color indexed="64"/>
      </bottom>
      <diagonal/>
    </border>
    <border>
      <left/>
      <right style="thin">
        <color rgb="FFFFFFFF"/>
      </right>
      <top/>
      <bottom/>
      <diagonal/>
    </border>
    <border>
      <left style="thin">
        <color rgb="FFFFFFFF"/>
      </left>
      <right/>
      <top/>
      <bottom/>
      <diagonal/>
    </border>
    <border>
      <left/>
      <right/>
      <top style="thick">
        <color rgb="FFFFFFFF"/>
      </top>
      <bottom/>
      <diagonal/>
    </border>
    <border>
      <left style="thin">
        <color theme="0"/>
      </left>
      <right style="thin">
        <color theme="0"/>
      </right>
      <top style="thin">
        <color indexed="64"/>
      </top>
      <bottom style="thin">
        <color indexed="64"/>
      </bottom>
      <diagonal/>
    </border>
    <border>
      <left/>
      <right/>
      <top style="thin">
        <color auto="1"/>
      </top>
      <bottom style="medium">
        <color theme="0"/>
      </bottom>
      <diagonal/>
    </border>
    <border>
      <left style="medium">
        <color rgb="FFFFFFFF"/>
      </left>
      <right style="medium">
        <color rgb="FFFFFFFF"/>
      </right>
      <top style="thin">
        <color rgb="FF000000"/>
      </top>
      <bottom style="medium">
        <color rgb="FFFFFFFF"/>
      </bottom>
      <diagonal/>
    </border>
    <border>
      <left/>
      <right style="medium">
        <color rgb="FFFFFFFF"/>
      </right>
      <top style="medium">
        <color rgb="FFFFFFFF"/>
      </top>
      <bottom style="thin">
        <color rgb="FF000000"/>
      </bottom>
      <diagonal/>
    </border>
    <border>
      <left style="medium">
        <color rgb="FFFFFFFF"/>
      </left>
      <right style="medium">
        <color rgb="FFFFFFFF"/>
      </right>
      <top style="medium">
        <color rgb="FFFFFFFF"/>
      </top>
      <bottom style="thin">
        <color rgb="FF000000"/>
      </bottom>
      <diagonal/>
    </border>
    <border>
      <left style="medium">
        <color rgb="FFFFFFFF"/>
      </left>
      <right/>
      <top style="medium">
        <color rgb="FFFFFFFF"/>
      </top>
      <bottom style="thin">
        <color rgb="FF000000"/>
      </bottom>
      <diagonal/>
    </border>
    <border>
      <left style="medium">
        <color theme="0"/>
      </left>
      <right style="medium">
        <color theme="0"/>
      </right>
      <top style="thin">
        <color indexed="64"/>
      </top>
      <bottom style="medium">
        <color indexed="9"/>
      </bottom>
      <diagonal/>
    </border>
    <border>
      <left style="medium">
        <color theme="0"/>
      </left>
      <right/>
      <top style="thin">
        <color indexed="64"/>
      </top>
      <bottom style="medium">
        <color indexed="9"/>
      </bottom>
      <diagonal/>
    </border>
    <border>
      <left/>
      <right style="medium">
        <color theme="0"/>
      </right>
      <top style="thin">
        <color indexed="64"/>
      </top>
      <bottom/>
      <diagonal/>
    </border>
    <border>
      <left/>
      <right style="thin">
        <color rgb="FFFFFFFF"/>
      </right>
      <top style="thin">
        <color indexed="64"/>
      </top>
      <bottom/>
      <diagonal/>
    </border>
    <border>
      <left style="thin">
        <color rgb="FFFFFFFF"/>
      </left>
      <right/>
      <top style="thin">
        <color indexed="64"/>
      </top>
      <bottom/>
      <diagonal/>
    </border>
    <border>
      <left style="thin">
        <color rgb="FFFFFFFF"/>
      </left>
      <right style="thin">
        <color rgb="FFFFFFFF"/>
      </right>
      <top style="thin">
        <color indexed="64"/>
      </top>
      <bottom/>
      <diagonal/>
    </border>
    <border>
      <left style="thin">
        <color theme="0"/>
      </left>
      <right style="thin">
        <color theme="0"/>
      </right>
      <top style="thin">
        <color indexed="64"/>
      </top>
      <bottom/>
      <diagonal/>
    </border>
    <border>
      <left style="thin">
        <color theme="0"/>
      </left>
      <right style="thin">
        <color theme="0"/>
      </right>
      <top/>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theme="0"/>
      </left>
      <right/>
      <top/>
      <bottom/>
      <diagonal/>
    </border>
    <border>
      <left style="thin">
        <color theme="0"/>
      </left>
      <right style="thin">
        <color theme="0"/>
      </right>
      <top/>
      <bottom style="medium">
        <color theme="0"/>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9"/>
      </left>
      <right/>
      <top style="medium">
        <color indexed="9"/>
      </top>
      <bottom/>
      <diagonal/>
    </border>
    <border>
      <left/>
      <right style="medium">
        <color indexed="9"/>
      </right>
      <top style="medium">
        <color indexed="9"/>
      </top>
      <bottom/>
      <diagonal/>
    </border>
    <border>
      <left style="medium">
        <color theme="0"/>
      </left>
      <right style="medium">
        <color theme="0"/>
      </right>
      <top style="thin">
        <color indexed="64"/>
      </top>
      <bottom style="medium">
        <color rgb="FFEEECE1"/>
      </bottom>
      <diagonal/>
    </border>
    <border>
      <left style="medium">
        <color theme="0"/>
      </left>
      <right style="medium">
        <color theme="0"/>
      </right>
      <top style="medium">
        <color rgb="FFEEECE1"/>
      </top>
      <bottom style="thin">
        <color theme="1"/>
      </bottom>
      <diagonal/>
    </border>
    <border>
      <left style="thin">
        <color rgb="FFFFFFFF"/>
      </left>
      <right style="thin">
        <color rgb="FFFFFFFF"/>
      </right>
      <top style="thin">
        <color indexed="64"/>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indexed="64"/>
      </bottom>
      <diagonal/>
    </border>
    <border>
      <left style="thin">
        <color theme="0"/>
      </left>
      <right style="thin">
        <color theme="0"/>
      </right>
      <top style="thin">
        <color indexed="64"/>
      </top>
      <bottom style="thin">
        <color rgb="FFFFFFFF"/>
      </bottom>
      <diagonal/>
    </border>
    <border>
      <left/>
      <right/>
      <top style="thin">
        <color indexed="64"/>
      </top>
      <bottom style="thin">
        <color rgb="FFFFFFFF"/>
      </bottom>
      <diagonal/>
    </border>
    <border>
      <left/>
      <right style="thin">
        <color rgb="FFFFFFFF"/>
      </right>
      <top style="thin">
        <color indexed="64"/>
      </top>
      <bottom style="thin">
        <color rgb="FFFFFFFF"/>
      </bottom>
      <diagonal/>
    </border>
    <border>
      <left style="thin">
        <color theme="0"/>
      </left>
      <right style="thin">
        <color theme="0"/>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rgb="FFFFFFFF"/>
      </top>
      <bottom/>
      <diagonal/>
    </border>
  </borders>
  <cellStyleXfs count="618">
    <xf numFmtId="0" fontId="0" fillId="0" borderId="0"/>
    <xf numFmtId="166" fontId="4" fillId="0" borderId="0" applyFont="0" applyFill="0" applyBorder="0" applyAlignment="0" applyProtection="0"/>
    <xf numFmtId="165" fontId="4" fillId="0" borderId="0" applyFont="0" applyFill="0" applyBorder="0" applyAlignment="0" applyProtection="0"/>
    <xf numFmtId="165" fontId="41" fillId="0" borderId="0" applyFont="0" applyFill="0" applyBorder="0" applyAlignment="0" applyProtection="0"/>
    <xf numFmtId="166" fontId="41" fillId="0" borderId="0" applyFont="0" applyFill="0" applyBorder="0" applyAlignment="0" applyProtection="0"/>
    <xf numFmtId="0" fontId="14" fillId="0" borderId="0" applyAlignment="0">
      <alignment horizontal="centerContinuous" vertical="center"/>
    </xf>
    <xf numFmtId="0" fontId="13" fillId="0" borderId="0" applyAlignment="0">
      <alignment horizontal="centerContinuous" vertical="center"/>
    </xf>
    <xf numFmtId="0" fontId="15" fillId="0" borderId="0" applyAlignment="0">
      <alignment horizontal="centerContinuous" vertical="center"/>
    </xf>
    <xf numFmtId="0" fontId="16" fillId="2" borderId="1">
      <alignment horizontal="right" vertical="center" wrapText="1"/>
    </xf>
    <xf numFmtId="0" fontId="8" fillId="2" borderId="1">
      <alignment horizontal="right" vertical="center" wrapText="1"/>
    </xf>
    <xf numFmtId="1" fontId="12" fillId="2" borderId="2">
      <alignment horizontal="left" vertical="center" wrapText="1"/>
    </xf>
    <xf numFmtId="1" fontId="17" fillId="2" borderId="3">
      <alignment horizontal="center" vertical="center"/>
    </xf>
    <xf numFmtId="0" fontId="18" fillId="2" borderId="3">
      <alignment horizontal="center" vertical="center" wrapText="1"/>
    </xf>
    <xf numFmtId="0" fontId="19" fillId="2" borderId="3">
      <alignment horizontal="center" vertical="center" wrapText="1"/>
    </xf>
    <xf numFmtId="0" fontId="4" fillId="0" borderId="0">
      <alignment horizontal="center" vertical="center" readingOrder="2"/>
    </xf>
    <xf numFmtId="0" fontId="41" fillId="0" borderId="0">
      <alignment horizontal="center" vertical="center" readingOrder="2"/>
    </xf>
    <xf numFmtId="0" fontId="20" fillId="0" borderId="0">
      <alignment horizontal="left" vertical="center"/>
    </xf>
    <xf numFmtId="0" fontId="44" fillId="0" borderId="0"/>
    <xf numFmtId="0" fontId="21" fillId="0" borderId="0">
      <alignment horizontal="right" vertical="center"/>
    </xf>
    <xf numFmtId="0" fontId="22" fillId="0" borderId="0">
      <alignment horizontal="left" vertical="center"/>
    </xf>
    <xf numFmtId="9" fontId="41" fillId="0" borderId="0" applyFont="0" applyFill="0" applyBorder="0" applyAlignment="0" applyProtection="0"/>
    <xf numFmtId="0" fontId="16" fillId="0" borderId="0">
      <alignment horizontal="right" vertical="center"/>
    </xf>
    <xf numFmtId="0" fontId="8" fillId="0" borderId="0">
      <alignment horizontal="right" vertical="center"/>
    </xf>
    <xf numFmtId="0" fontId="4" fillId="0" borderId="0">
      <alignment horizontal="left" vertical="center"/>
    </xf>
    <xf numFmtId="0" fontId="41" fillId="0" borderId="0">
      <alignment horizontal="left" vertical="center"/>
    </xf>
    <xf numFmtId="0" fontId="23" fillId="2" borderId="3" applyAlignment="0">
      <alignment horizontal="center" vertical="center"/>
    </xf>
    <xf numFmtId="0" fontId="21" fillId="0" borderId="4">
      <alignment horizontal="right" vertical="center" indent="1"/>
    </xf>
    <xf numFmtId="0" fontId="16" fillId="2" borderId="4">
      <alignment horizontal="right" vertical="center" wrapText="1" indent="1" readingOrder="2"/>
    </xf>
    <xf numFmtId="0" fontId="28" fillId="2" borderId="4">
      <alignment horizontal="right" vertical="center" wrapText="1" indent="1" readingOrder="2"/>
    </xf>
    <xf numFmtId="0" fontId="8" fillId="2" borderId="4">
      <alignment horizontal="right" vertical="center" wrapText="1" indent="1" readingOrder="2"/>
    </xf>
    <xf numFmtId="0" fontId="8" fillId="2" borderId="4">
      <alignment horizontal="right" vertical="center" wrapText="1" indent="1" readingOrder="2"/>
    </xf>
    <xf numFmtId="0" fontId="24" fillId="0" borderId="4">
      <alignment horizontal="right" vertical="center" indent="1"/>
    </xf>
    <xf numFmtId="0" fontId="24" fillId="2" borderId="4">
      <alignment horizontal="left" vertical="center" wrapText="1" indent="1"/>
    </xf>
    <xf numFmtId="0" fontId="24" fillId="0" borderId="5">
      <alignment horizontal="left" vertical="center"/>
    </xf>
    <xf numFmtId="0" fontId="24" fillId="0" borderId="6">
      <alignment horizontal="left" vertical="center"/>
    </xf>
    <xf numFmtId="0" fontId="3" fillId="0" borderId="0"/>
    <xf numFmtId="0" fontId="4" fillId="0" borderId="0"/>
    <xf numFmtId="165" fontId="4" fillId="0" borderId="0" applyFont="0" applyFill="0" applyBorder="0" applyAlignment="0" applyProtection="0"/>
    <xf numFmtId="0" fontId="3"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78" fillId="0" borderId="0"/>
    <xf numFmtId="0" fontId="3" fillId="0" borderId="0"/>
    <xf numFmtId="166" fontId="4" fillId="0" borderId="0" applyFont="0" applyFill="0" applyBorder="0" applyAlignment="0" applyProtection="0"/>
    <xf numFmtId="0" fontId="4" fillId="0" borderId="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43" fontId="3" fillId="0" borderId="0" applyFont="0" applyFill="0" applyBorder="0" applyAlignment="0" applyProtection="0"/>
    <xf numFmtId="0" fontId="4" fillId="0" borderId="0">
      <alignment horizontal="center" vertical="center" readingOrder="2"/>
    </xf>
    <xf numFmtId="0" fontId="22" fillId="0" borderId="0">
      <alignment horizontal="left" vertical="center"/>
    </xf>
    <xf numFmtId="9" fontId="4" fillId="0" borderId="0" applyFont="0" applyFill="0" applyBorder="0" applyAlignment="0" applyProtection="0"/>
    <xf numFmtId="0" fontId="4" fillId="0" borderId="0">
      <alignment horizontal="left" vertical="center"/>
    </xf>
    <xf numFmtId="0" fontId="23" fillId="2" borderId="3" applyAlignment="0">
      <alignment horizontal="center" vertical="center"/>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6" fontId="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6" fontId="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15" fillId="0" borderId="0" applyAlignment="0">
      <alignment horizontal="centerContinuous" vertical="center"/>
    </xf>
    <xf numFmtId="0" fontId="80" fillId="2" borderId="3">
      <alignment horizontal="center" vertical="center" wrapText="1"/>
    </xf>
    <xf numFmtId="0" fontId="82" fillId="0" borderId="0" applyNumberFormat="0" applyFill="0" applyBorder="0" applyAlignment="0" applyProtection="0"/>
    <xf numFmtId="0" fontId="3" fillId="0" borderId="0"/>
    <xf numFmtId="0" fontId="4" fillId="0" borderId="0"/>
    <xf numFmtId="0" fontId="1" fillId="0" borderId="0"/>
    <xf numFmtId="0" fontId="4" fillId="0" borderId="0"/>
    <xf numFmtId="0" fontId="3" fillId="0" borderId="0"/>
    <xf numFmtId="0" fontId="4" fillId="0" borderId="0"/>
    <xf numFmtId="0" fontId="81" fillId="0" borderId="0"/>
    <xf numFmtId="0" fontId="4" fillId="0" borderId="0"/>
    <xf numFmtId="0" fontId="4" fillId="0" borderId="0">
      <alignment horizontal="left" vertical="center"/>
    </xf>
    <xf numFmtId="0" fontId="83" fillId="0" borderId="130" applyNumberFormat="0" applyFill="0" applyAlignment="0" applyProtection="0"/>
    <xf numFmtId="173" fontId="4" fillId="0" borderId="0" applyFont="0" applyFill="0" applyBorder="0" applyAlignment="0" applyProtection="0"/>
    <xf numFmtId="17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166" fontId="4" fillId="0" borderId="0" applyFont="0" applyFill="0" applyBorder="0" applyAlignment="0" applyProtection="0"/>
    <xf numFmtId="43" fontId="7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3" fillId="0" borderId="0"/>
    <xf numFmtId="0" fontId="4" fillId="0" borderId="0"/>
    <xf numFmtId="0" fontId="3" fillId="0" borderId="0"/>
    <xf numFmtId="0" fontId="1"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alignment horizontal="left" vertical="center"/>
    </xf>
    <xf numFmtId="0" fontId="6" fillId="0" borderId="129"/>
    <xf numFmtId="0" fontId="4" fillId="0" borderId="0"/>
    <xf numFmtId="0" fontId="84" fillId="0" borderId="0" applyNumberFormat="0" applyFill="0" applyBorder="0" applyAlignment="0" applyProtection="0">
      <alignment vertical="top"/>
      <protection locked="0"/>
    </xf>
    <xf numFmtId="0" fontId="6" fillId="12" borderId="132"/>
    <xf numFmtId="0" fontId="85" fillId="13" borderId="133">
      <alignment horizontal="right" vertical="top" wrapText="1"/>
    </xf>
    <xf numFmtId="0" fontId="6" fillId="0" borderId="129"/>
    <xf numFmtId="0" fontId="6" fillId="0" borderId="132"/>
    <xf numFmtId="0" fontId="6" fillId="0" borderId="129"/>
    <xf numFmtId="0" fontId="6" fillId="0" borderId="129"/>
    <xf numFmtId="0" fontId="6" fillId="0" borderId="129"/>
    <xf numFmtId="0" fontId="6" fillId="0" borderId="132"/>
    <xf numFmtId="0" fontId="86" fillId="14" borderId="0">
      <alignment horizontal="center"/>
    </xf>
    <xf numFmtId="0" fontId="87" fillId="14" borderId="0">
      <alignment horizontal="center" vertical="center"/>
    </xf>
    <xf numFmtId="0" fontId="4" fillId="15" borderId="0">
      <alignment horizontal="center" wrapText="1"/>
    </xf>
    <xf numFmtId="0" fontId="88" fillId="14" borderId="0">
      <alignment horizontal="center"/>
    </xf>
    <xf numFmtId="164" fontId="4" fillId="0" borderId="0" applyFont="0" applyFill="0" applyBorder="0" applyAlignment="0" applyProtection="0"/>
    <xf numFmtId="164"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9" fillId="0" borderId="0" applyFont="0" applyFill="0" applyBorder="0" applyAlignment="0" applyProtection="0"/>
    <xf numFmtId="166" fontId="1" fillId="0" borderId="0" applyFont="0" applyFill="0" applyBorder="0" applyAlignment="0" applyProtection="0"/>
    <xf numFmtId="0" fontId="90" fillId="3" borderId="129">
      <protection locked="0"/>
    </xf>
    <xf numFmtId="0" fontId="90" fillId="3" borderId="132" applyBorder="0">
      <protection locked="0"/>
    </xf>
    <xf numFmtId="0" fontId="90" fillId="3" borderId="132" applyBorder="0">
      <protection locked="0"/>
    </xf>
    <xf numFmtId="0" fontId="90" fillId="3" borderId="132" applyBorder="0">
      <protection locked="0"/>
    </xf>
    <xf numFmtId="0" fontId="90" fillId="3" borderId="132" applyBorder="0">
      <protection locked="0"/>
    </xf>
    <xf numFmtId="0" fontId="91" fillId="3" borderId="132">
      <protection locked="0"/>
    </xf>
    <xf numFmtId="0" fontId="4" fillId="3" borderId="129"/>
    <xf numFmtId="0" fontId="4" fillId="3" borderId="129"/>
    <xf numFmtId="0" fontId="4" fillId="14" borderId="0"/>
    <xf numFmtId="0" fontId="92" fillId="14" borderId="129">
      <alignment horizontal="left"/>
    </xf>
    <xf numFmtId="0" fontId="92" fillId="14" borderId="129">
      <alignment horizontal="left"/>
    </xf>
    <xf numFmtId="0" fontId="43" fillId="14" borderId="0">
      <alignment horizontal="left"/>
    </xf>
    <xf numFmtId="0" fontId="85" fillId="16" borderId="0">
      <alignment horizontal="right" vertical="top" textRotation="90" wrapText="1"/>
    </xf>
    <xf numFmtId="0" fontId="85" fillId="16" borderId="0">
      <alignment horizontal="right" vertical="top" wrapText="1"/>
    </xf>
    <xf numFmtId="0" fontId="85" fillId="16" borderId="0">
      <alignment horizontal="right" vertical="top" wrapText="1"/>
    </xf>
    <xf numFmtId="0" fontId="85" fillId="16" borderId="0">
      <alignment horizontal="right" vertical="top" wrapText="1"/>
    </xf>
    <xf numFmtId="0" fontId="85" fillId="16" borderId="0">
      <alignment horizontal="right" vertical="top" textRotation="90" wrapText="1"/>
    </xf>
    <xf numFmtId="0" fontId="13" fillId="0" borderId="0" applyAlignment="0">
      <alignment horizontal="centerContinuous" vertical="center"/>
    </xf>
    <xf numFmtId="0" fontId="13" fillId="0" borderId="0" applyAlignment="0">
      <alignment horizontal="centerContinuous" vertical="center"/>
    </xf>
    <xf numFmtId="0" fontId="15" fillId="0" borderId="0" applyAlignment="0">
      <alignment horizontal="centerContinuous" vertical="center"/>
    </xf>
    <xf numFmtId="0" fontId="15" fillId="0" borderId="0" applyAlignment="0">
      <alignment horizontal="centerContinuous" vertical="center"/>
    </xf>
    <xf numFmtId="0" fontId="8" fillId="2" borderId="1">
      <alignment horizontal="right" vertical="center" wrapText="1"/>
    </xf>
    <xf numFmtId="0" fontId="19" fillId="2" borderId="3">
      <alignment horizontal="center" vertical="center" wrapText="1"/>
    </xf>
    <xf numFmtId="0" fontId="19" fillId="2" borderId="3">
      <alignment horizontal="center" vertical="center" wrapText="1"/>
    </xf>
    <xf numFmtId="0" fontId="82" fillId="0" borderId="0" applyNumberFormat="0" applyFill="0" applyBorder="0" applyAlignment="0" applyProtection="0"/>
    <xf numFmtId="0" fontId="5" fillId="15" borderId="0">
      <alignment horizontal="center"/>
    </xf>
    <xf numFmtId="0" fontId="5" fillId="15" borderId="0">
      <alignment horizontal="center"/>
    </xf>
    <xf numFmtId="0" fontId="4" fillId="14" borderId="129">
      <alignment horizontal="centerContinuous" wrapText="1"/>
    </xf>
    <xf numFmtId="0" fontId="4" fillId="14" borderId="129">
      <alignment horizontal="centerContinuous" wrapText="1"/>
    </xf>
    <xf numFmtId="0" fontId="93" fillId="17" borderId="0">
      <alignment horizontal="center" wrapText="1"/>
    </xf>
    <xf numFmtId="0" fontId="4" fillId="14" borderId="129">
      <alignment horizontal="centerContinuous" wrapText="1"/>
    </xf>
    <xf numFmtId="0" fontId="6" fillId="14" borderId="12">
      <alignment wrapText="1"/>
    </xf>
    <xf numFmtId="0" fontId="6" fillId="14" borderId="12">
      <alignment wrapText="1"/>
    </xf>
    <xf numFmtId="0" fontId="6" fillId="14" borderId="131"/>
    <xf numFmtId="0" fontId="6" fillId="14" borderId="131"/>
    <xf numFmtId="0" fontId="6" fillId="14" borderId="11"/>
    <xf numFmtId="0" fontId="6" fillId="14" borderId="11"/>
    <xf numFmtId="0" fontId="6" fillId="14" borderId="134">
      <alignment horizontal="center" wrapText="1"/>
    </xf>
    <xf numFmtId="0" fontId="6" fillId="14" borderId="134">
      <alignment horizontal="center" wrapText="1"/>
    </xf>
    <xf numFmtId="0" fontId="6" fillId="14" borderId="134">
      <alignment horizontal="center" wrapText="1"/>
    </xf>
    <xf numFmtId="0" fontId="6" fillId="14" borderId="134">
      <alignment horizontal="center" wrapText="1"/>
    </xf>
    <xf numFmtId="0" fontId="3" fillId="0" borderId="0"/>
    <xf numFmtId="0" fontId="3" fillId="0" borderId="0"/>
    <xf numFmtId="0" fontId="46" fillId="0" borderId="0"/>
    <xf numFmtId="0" fontId="4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6"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6" fillId="14" borderId="129"/>
    <xf numFmtId="0" fontId="6" fillId="14" borderId="129"/>
    <xf numFmtId="0" fontId="6" fillId="14" borderId="129"/>
    <xf numFmtId="0" fontId="6" fillId="14" borderId="129"/>
    <xf numFmtId="0" fontId="6" fillId="14" borderId="129"/>
    <xf numFmtId="0" fontId="6" fillId="14" borderId="129">
      <alignment wrapText="1"/>
    </xf>
    <xf numFmtId="0" fontId="87" fillId="14" borderId="0">
      <alignment horizontal="right"/>
    </xf>
    <xf numFmtId="0" fontId="95" fillId="17" borderId="0">
      <alignment horizontal="center"/>
    </xf>
    <xf numFmtId="0" fontId="96" fillId="16" borderId="129">
      <alignment horizontal="left" vertical="top" wrapText="1"/>
    </xf>
    <xf numFmtId="0" fontId="96" fillId="16" borderId="129">
      <alignment horizontal="left" vertical="top" wrapText="1"/>
    </xf>
    <xf numFmtId="0" fontId="93" fillId="15" borderId="0"/>
    <xf numFmtId="0" fontId="97" fillId="16" borderId="135">
      <alignment horizontal="left" vertical="top" wrapText="1"/>
    </xf>
    <xf numFmtId="0" fontId="97" fillId="16" borderId="135">
      <alignment horizontal="left" vertical="top" wrapText="1"/>
    </xf>
    <xf numFmtId="0" fontId="97" fillId="16" borderId="135">
      <alignment horizontal="left" vertical="top" wrapText="1"/>
    </xf>
    <xf numFmtId="0" fontId="97" fillId="16" borderId="135">
      <alignment horizontal="left" vertical="top" wrapText="1"/>
    </xf>
    <xf numFmtId="0" fontId="97" fillId="16" borderId="135">
      <alignment horizontal="left" vertical="top" wrapText="1"/>
    </xf>
    <xf numFmtId="0" fontId="97" fillId="16" borderId="135">
      <alignment horizontal="left" vertical="top" wrapText="1"/>
    </xf>
    <xf numFmtId="0" fontId="96" fillId="16" borderId="136">
      <alignment horizontal="left" vertical="top" wrapText="1"/>
    </xf>
    <xf numFmtId="0" fontId="96" fillId="16" borderId="136">
      <alignment horizontal="left" vertical="top" wrapText="1"/>
    </xf>
    <xf numFmtId="0" fontId="96" fillId="16" borderId="135">
      <alignment horizontal="left" vertical="top"/>
    </xf>
    <xf numFmtId="0" fontId="96" fillId="16" borderId="135">
      <alignment horizontal="left" vertical="top"/>
    </xf>
    <xf numFmtId="0" fontId="96" fillId="16" borderId="135">
      <alignment horizontal="left" vertical="top"/>
    </xf>
    <xf numFmtId="0" fontId="96" fillId="16" borderId="135">
      <alignment horizontal="left" vertical="top"/>
    </xf>
    <xf numFmtId="0" fontId="96" fillId="16" borderId="135">
      <alignment horizontal="left" vertical="top"/>
    </xf>
    <xf numFmtId="0" fontId="96" fillId="16" borderId="135">
      <alignment horizontal="left" vertical="top"/>
    </xf>
    <xf numFmtId="0" fontId="8" fillId="0" borderId="0">
      <alignment horizontal="right" vertical="center"/>
    </xf>
    <xf numFmtId="0" fontId="4" fillId="0" borderId="0">
      <alignment horizontal="left" vertical="center"/>
    </xf>
    <xf numFmtId="0" fontId="98" fillId="18" borderId="129"/>
    <xf numFmtId="0" fontId="98" fillId="18" borderId="129"/>
    <xf numFmtId="0" fontId="98" fillId="18" borderId="129"/>
    <xf numFmtId="0" fontId="98" fillId="18" borderId="129"/>
    <xf numFmtId="0" fontId="98" fillId="18" borderId="129"/>
    <xf numFmtId="0" fontId="4" fillId="0" borderId="0"/>
    <xf numFmtId="0" fontId="86" fillId="14" borderId="0">
      <alignment horizontal="center"/>
    </xf>
    <xf numFmtId="0" fontId="19" fillId="14" borderId="0"/>
    <xf numFmtId="0" fontId="21" fillId="0" borderId="4">
      <alignment horizontal="right" vertical="center" indent="1"/>
    </xf>
    <xf numFmtId="0" fontId="8" fillId="2" borderId="4">
      <alignment horizontal="right" vertical="center" wrapText="1" indent="1" readingOrder="2"/>
    </xf>
    <xf numFmtId="0" fontId="24" fillId="0" borderId="4">
      <alignment horizontal="right" vertical="center" indent="1"/>
    </xf>
    <xf numFmtId="0" fontId="24" fillId="2" borderId="4">
      <alignment horizontal="left" vertical="center" wrapText="1" indent="1"/>
    </xf>
    <xf numFmtId="9" fontId="99" fillId="0" borderId="0" applyFont="0" applyFill="0" applyBorder="0" applyAlignment="0" applyProtection="0"/>
  </cellStyleXfs>
  <cellXfs count="1090">
    <xf numFmtId="0" fontId="0" fillId="0" borderId="0" xfId="0"/>
    <xf numFmtId="0" fontId="7" fillId="0" borderId="0" xfId="0" applyFont="1"/>
    <xf numFmtId="0" fontId="7" fillId="0" borderId="0" xfId="0" applyFont="1" applyAlignment="1">
      <alignment horizontal="center" vertical="center"/>
    </xf>
    <xf numFmtId="0" fontId="10" fillId="0" borderId="0" xfId="0" applyFont="1"/>
    <xf numFmtId="0" fontId="5" fillId="0" borderId="0" xfId="0" applyFont="1"/>
    <xf numFmtId="0" fontId="5" fillId="0" borderId="0" xfId="0" applyFont="1" applyAlignment="1">
      <alignment horizontal="center" vertical="center"/>
    </xf>
    <xf numFmtId="0" fontId="8" fillId="0" borderId="0" xfId="0" applyFont="1"/>
    <xf numFmtId="0" fontId="7" fillId="0" borderId="0" xfId="0" applyFont="1" applyAlignment="1">
      <alignment vertical="center"/>
    </xf>
    <xf numFmtId="0" fontId="7" fillId="0" borderId="0" xfId="0" applyFont="1" applyAlignment="1">
      <alignment horizontal="center" vertical="center" wrapText="1"/>
    </xf>
    <xf numFmtId="167" fontId="7" fillId="0" borderId="0" xfId="0" applyNumberFormat="1" applyFont="1" applyAlignment="1">
      <alignment horizontal="center" vertical="center"/>
    </xf>
    <xf numFmtId="0" fontId="7" fillId="3" borderId="0" xfId="0" applyFont="1" applyFill="1"/>
    <xf numFmtId="0" fontId="9" fillId="3" borderId="0" xfId="0" applyFont="1" applyFill="1"/>
    <xf numFmtId="0" fontId="5" fillId="3" borderId="0" xfId="0" applyFont="1" applyFill="1"/>
    <xf numFmtId="0" fontId="11" fillId="3" borderId="0" xfId="0" applyFont="1" applyFill="1"/>
    <xf numFmtId="0" fontId="5" fillId="3" borderId="0" xfId="0" applyFont="1" applyFill="1" applyAlignment="1">
      <alignment horizontal="center" vertical="center"/>
    </xf>
    <xf numFmtId="0" fontId="7" fillId="3" borderId="0" xfId="0" applyFont="1" applyFill="1" applyAlignment="1">
      <alignment horizontal="center" vertical="center"/>
    </xf>
    <xf numFmtId="0" fontId="24" fillId="3" borderId="0" xfId="0" applyFont="1" applyFill="1" applyAlignment="1">
      <alignment horizontal="center" vertical="center"/>
    </xf>
    <xf numFmtId="0" fontId="5" fillId="0" borderId="7" xfId="0" applyFont="1" applyBorder="1" applyAlignment="1">
      <alignment horizontal="center" vertical="center" readingOrder="2"/>
    </xf>
    <xf numFmtId="0" fontId="5" fillId="0" borderId="8" xfId="0" applyFont="1" applyBorder="1" applyAlignment="1">
      <alignment horizontal="left" vertical="center" readingOrder="1"/>
    </xf>
    <xf numFmtId="0" fontId="8" fillId="0" borderId="9" xfId="0" applyFont="1" applyBorder="1" applyAlignment="1">
      <alignment horizontal="right" vertical="center" readingOrder="2"/>
    </xf>
    <xf numFmtId="0" fontId="24" fillId="0" borderId="16" xfId="32" applyFill="1" applyBorder="1">
      <alignment horizontal="left" vertical="center" wrapText="1" indent="1"/>
    </xf>
    <xf numFmtId="0" fontId="17" fillId="0" borderId="15" xfId="28" applyFont="1" applyFill="1" applyBorder="1">
      <alignment horizontal="right" vertical="center" wrapText="1" indent="1" readingOrder="2"/>
    </xf>
    <xf numFmtId="0" fontId="17" fillId="4" borderId="15" xfId="28" applyFont="1" applyFill="1" applyBorder="1">
      <alignment horizontal="right" vertical="center" wrapText="1" indent="1" readingOrder="2"/>
    </xf>
    <xf numFmtId="0" fontId="17" fillId="0" borderId="17" xfId="28" applyFont="1" applyFill="1" applyBorder="1">
      <alignment horizontal="right" vertical="center" wrapText="1" indent="1" readingOrder="2"/>
    </xf>
    <xf numFmtId="0" fontId="25" fillId="4" borderId="18" xfId="12" applyFont="1" applyFill="1" applyBorder="1">
      <alignment horizontal="center" vertical="center" wrapText="1"/>
    </xf>
    <xf numFmtId="0" fontId="24" fillId="0" borderId="0" xfId="0" applyFont="1" applyAlignment="1">
      <alignment horizontal="center" vertical="center"/>
    </xf>
    <xf numFmtId="0" fontId="20" fillId="4" borderId="19" xfId="12" applyFont="1" applyFill="1" applyBorder="1">
      <alignment horizontal="center" vertical="center" wrapText="1"/>
    </xf>
    <xf numFmtId="0" fontId="8" fillId="4" borderId="15" xfId="27" applyFont="1" applyFill="1" applyBorder="1">
      <alignment horizontal="right" vertical="center" wrapText="1" indent="1" readingOrder="2"/>
    </xf>
    <xf numFmtId="0" fontId="16" fillId="4" borderId="15" xfId="27" applyFill="1" applyBorder="1">
      <alignment horizontal="right" vertical="center" wrapText="1" indent="1" readingOrder="2"/>
    </xf>
    <xf numFmtId="0" fontId="24" fillId="0" borderId="21" xfId="32" applyFill="1" applyBorder="1">
      <alignment horizontal="left" vertical="center" wrapText="1" indent="1"/>
    </xf>
    <xf numFmtId="0" fontId="24" fillId="4" borderId="16" xfId="32" applyFill="1" applyBorder="1">
      <alignment horizontal="left" vertical="center" wrapText="1" indent="1"/>
    </xf>
    <xf numFmtId="0" fontId="5" fillId="4" borderId="16" xfId="32" applyFont="1" applyFill="1" applyBorder="1" applyAlignment="1">
      <alignment horizontal="center" vertical="center" wrapText="1"/>
    </xf>
    <xf numFmtId="0" fontId="5" fillId="4" borderId="23" xfId="12" applyFont="1" applyFill="1" applyBorder="1">
      <alignment horizontal="center" vertical="center" wrapText="1"/>
    </xf>
    <xf numFmtId="0" fontId="7" fillId="0" borderId="21" xfId="32" applyFont="1" applyFill="1" applyBorder="1">
      <alignment horizontal="left" vertical="center" wrapText="1" indent="1"/>
    </xf>
    <xf numFmtId="0" fontId="7" fillId="4" borderId="16" xfId="32" applyFont="1" applyFill="1" applyBorder="1">
      <alignment horizontal="left" vertical="center" wrapText="1" indent="1"/>
    </xf>
    <xf numFmtId="0" fontId="7" fillId="0" borderId="16" xfId="32" applyFont="1" applyFill="1" applyBorder="1">
      <alignment horizontal="left" vertical="center" wrapText="1" indent="1"/>
    </xf>
    <xf numFmtId="0" fontId="6" fillId="4" borderId="19" xfId="12" applyFont="1" applyFill="1" applyBorder="1" applyAlignment="1">
      <alignment horizontal="center" vertical="top" wrapText="1"/>
    </xf>
    <xf numFmtId="0" fontId="25" fillId="4" borderId="18" xfId="12" applyFont="1" applyFill="1" applyBorder="1" applyAlignment="1">
      <alignment horizontal="center" wrapText="1"/>
    </xf>
    <xf numFmtId="0" fontId="8" fillId="0" borderId="25" xfId="0" applyFont="1" applyBorder="1" applyAlignment="1">
      <alignment horizontal="right" readingOrder="2"/>
    </xf>
    <xf numFmtId="0" fontId="5" fillId="0" borderId="26" xfId="0" applyFont="1" applyBorder="1" applyAlignment="1">
      <alignment readingOrder="2"/>
    </xf>
    <xf numFmtId="0" fontId="5" fillId="0" borderId="26" xfId="0" applyFont="1" applyBorder="1"/>
    <xf numFmtId="0" fontId="5" fillId="0" borderId="27" xfId="0" applyFont="1" applyBorder="1" applyAlignment="1">
      <alignment horizontal="left" readingOrder="1"/>
    </xf>
    <xf numFmtId="3" fontId="7" fillId="0" borderId="29" xfId="31" applyNumberFormat="1" applyFont="1" applyBorder="1">
      <alignment horizontal="right" vertical="center" indent="1"/>
    </xf>
    <xf numFmtId="0" fontId="7" fillId="4" borderId="30" xfId="31" applyFont="1" applyFill="1" applyBorder="1">
      <alignment horizontal="right" vertical="center" indent="1"/>
    </xf>
    <xf numFmtId="3" fontId="7" fillId="4" borderId="30" xfId="31" applyNumberFormat="1" applyFont="1" applyFill="1" applyBorder="1">
      <alignment horizontal="right" vertical="center" indent="1"/>
    </xf>
    <xf numFmtId="3" fontId="7" fillId="0" borderId="30" xfId="31" applyNumberFormat="1" applyFont="1" applyBorder="1">
      <alignment horizontal="right" vertical="center" indent="1"/>
    </xf>
    <xf numFmtId="0" fontId="17" fillId="0" borderId="32" xfId="28" applyFont="1" applyFill="1" applyBorder="1">
      <alignment horizontal="right" vertical="center" wrapText="1" indent="1" readingOrder="2"/>
    </xf>
    <xf numFmtId="4" fontId="46" fillId="0" borderId="29" xfId="0" applyNumberFormat="1" applyFont="1" applyBorder="1" applyAlignment="1">
      <alignment horizontal="right" vertical="center"/>
    </xf>
    <xf numFmtId="4" fontId="5" fillId="0" borderId="28" xfId="25" applyNumberFormat="1" applyFont="1" applyFill="1" applyBorder="1" applyAlignment="1">
      <alignment horizontal="right" vertical="center" readingOrder="1"/>
    </xf>
    <xf numFmtId="0" fontId="19" fillId="0" borderId="23" xfId="25" applyFont="1" applyFill="1" applyBorder="1" applyAlignment="1">
      <alignment horizontal="center" vertical="center" readingOrder="1"/>
    </xf>
    <xf numFmtId="0" fontId="19" fillId="0" borderId="21" xfId="32" applyFont="1" applyFill="1" applyBorder="1" applyAlignment="1">
      <alignment horizontal="left" vertical="center" indent="1"/>
    </xf>
    <xf numFmtId="0" fontId="8" fillId="5" borderId="9" xfId="0" applyFont="1" applyFill="1" applyBorder="1" applyAlignment="1">
      <alignment horizontal="right" vertical="center"/>
    </xf>
    <xf numFmtId="0" fontId="5" fillId="0" borderId="20" xfId="0" applyFont="1" applyBorder="1" applyAlignment="1">
      <alignment horizontal="center" vertical="center" wrapText="1"/>
    </xf>
    <xf numFmtId="0" fontId="5" fillId="0" borderId="17" xfId="0" applyFont="1" applyBorder="1" applyAlignment="1">
      <alignment horizontal="right" vertical="center" wrapText="1" indent="1"/>
    </xf>
    <xf numFmtId="0" fontId="5" fillId="4" borderId="28" xfId="12" applyFont="1" applyFill="1" applyBorder="1">
      <alignment horizontal="center" vertical="center" wrapText="1"/>
    </xf>
    <xf numFmtId="0" fontId="7" fillId="5" borderId="0" xfId="0" applyFont="1" applyFill="1" applyAlignment="1">
      <alignment vertical="center"/>
    </xf>
    <xf numFmtId="0" fontId="5" fillId="5" borderId="8" xfId="0" applyFont="1" applyFill="1" applyBorder="1" applyAlignment="1">
      <alignment horizontal="left" vertical="center" readingOrder="1"/>
    </xf>
    <xf numFmtId="0" fontId="8" fillId="5" borderId="0" xfId="21" applyFont="1" applyFill="1">
      <alignment horizontal="right" vertical="center"/>
    </xf>
    <xf numFmtId="0" fontId="7" fillId="5" borderId="0" xfId="0" applyFont="1" applyFill="1" applyAlignment="1">
      <alignment horizontal="center" vertical="center"/>
    </xf>
    <xf numFmtId="0" fontId="5" fillId="5" borderId="0" xfId="21" applyFont="1" applyFill="1" applyAlignment="1">
      <alignment horizontal="left" vertical="center"/>
    </xf>
    <xf numFmtId="3" fontId="7" fillId="0" borderId="33" xfId="31" applyNumberFormat="1" applyFont="1" applyBorder="1">
      <alignment horizontal="right" vertical="center" indent="1"/>
    </xf>
    <xf numFmtId="0" fontId="0" fillId="5" borderId="0" xfId="0" applyFill="1"/>
    <xf numFmtId="3" fontId="24" fillId="4" borderId="30" xfId="25" applyNumberFormat="1" applyFont="1" applyFill="1" applyBorder="1" applyAlignment="1">
      <alignment horizontal="right" vertical="center" indent="1"/>
    </xf>
    <xf numFmtId="3" fontId="24" fillId="0" borderId="30" xfId="25" applyNumberFormat="1" applyFont="1" applyFill="1" applyBorder="1" applyAlignment="1">
      <alignment horizontal="right" vertical="center" indent="1"/>
    </xf>
    <xf numFmtId="0" fontId="36" fillId="0" borderId="21" xfId="32" applyFont="1" applyFill="1" applyBorder="1">
      <alignment horizontal="left" vertical="center" wrapText="1" indent="1"/>
    </xf>
    <xf numFmtId="0" fontId="36" fillId="4" borderId="16" xfId="32" applyFont="1" applyFill="1" applyBorder="1">
      <alignment horizontal="left" vertical="center" wrapText="1" indent="1"/>
    </xf>
    <xf numFmtId="0" fontId="36" fillId="4" borderId="24" xfId="32" applyFont="1" applyFill="1" applyBorder="1">
      <alignment horizontal="left" vertical="center" wrapText="1" indent="1"/>
    </xf>
    <xf numFmtId="0" fontId="8" fillId="0" borderId="40" xfId="27" applyFont="1" applyFill="1" applyBorder="1">
      <alignment horizontal="right" vertical="center" wrapText="1" indent="1" readingOrder="2"/>
    </xf>
    <xf numFmtId="1" fontId="8" fillId="4" borderId="20" xfId="11" applyFont="1" applyFill="1" applyBorder="1" applyAlignment="1">
      <alignment horizontal="center" vertical="center" wrapText="1"/>
    </xf>
    <xf numFmtId="0" fontId="8" fillId="5" borderId="9" xfId="0" applyFont="1" applyFill="1" applyBorder="1" applyAlignment="1">
      <alignment horizontal="right"/>
    </xf>
    <xf numFmtId="0" fontId="5" fillId="5" borderId="7" xfId="0" applyFont="1" applyFill="1" applyBorder="1" applyAlignment="1">
      <alignment horizontal="center"/>
    </xf>
    <xf numFmtId="0" fontId="5" fillId="5" borderId="0" xfId="0" applyFont="1" applyFill="1"/>
    <xf numFmtId="0" fontId="5" fillId="5" borderId="8" xfId="0" applyFont="1" applyFill="1" applyBorder="1" applyAlignment="1">
      <alignment horizontal="left"/>
    </xf>
    <xf numFmtId="169" fontId="24" fillId="4" borderId="30" xfId="1" applyNumberFormat="1" applyFont="1" applyFill="1" applyBorder="1" applyAlignment="1">
      <alignment horizontal="right" vertical="center"/>
    </xf>
    <xf numFmtId="0" fontId="5" fillId="4" borderId="42" xfId="32" applyFont="1" applyFill="1" applyBorder="1" applyAlignment="1">
      <alignment horizontal="center" vertical="center" wrapText="1"/>
    </xf>
    <xf numFmtId="4" fontId="7" fillId="0" borderId="36" xfId="32" applyNumberFormat="1" applyFont="1" applyFill="1" applyBorder="1" applyAlignment="1">
      <alignment horizontal="right" vertical="center" wrapText="1" indent="1"/>
    </xf>
    <xf numFmtId="4" fontId="36" fillId="0" borderId="21" xfId="32" applyNumberFormat="1" applyFont="1" applyFill="1" applyBorder="1" applyAlignment="1">
      <alignment horizontal="right" vertical="center" wrapText="1" indent="1"/>
    </xf>
    <xf numFmtId="4" fontId="36" fillId="4" borderId="24" xfId="32" applyNumberFormat="1" applyFont="1" applyFill="1" applyBorder="1" applyAlignment="1">
      <alignment horizontal="right" vertical="center" wrapText="1" indent="1"/>
    </xf>
    <xf numFmtId="4" fontId="36" fillId="4" borderId="16" xfId="32" applyNumberFormat="1" applyFont="1" applyFill="1" applyBorder="1" applyAlignment="1">
      <alignment horizontal="right" vertical="center" wrapText="1" indent="1"/>
    </xf>
    <xf numFmtId="0" fontId="5" fillId="0" borderId="44" xfId="0" applyFont="1" applyBorder="1" applyAlignment="1">
      <alignment horizontal="center" vertical="center" readingOrder="1"/>
    </xf>
    <xf numFmtId="0" fontId="8" fillId="0" borderId="45" xfId="0" applyFont="1" applyBorder="1" applyAlignment="1">
      <alignment horizontal="right" vertical="center"/>
    </xf>
    <xf numFmtId="0" fontId="7" fillId="6" borderId="0" xfId="0" applyFont="1" applyFill="1"/>
    <xf numFmtId="1" fontId="17" fillId="7" borderId="46" xfId="11" applyFill="1" applyBorder="1">
      <alignment horizontal="center" vertical="center"/>
    </xf>
    <xf numFmtId="0" fontId="25" fillId="7" borderId="47" xfId="12" applyFont="1" applyFill="1" applyBorder="1">
      <alignment horizontal="center" vertical="center" wrapText="1"/>
    </xf>
    <xf numFmtId="0" fontId="25" fillId="7" borderId="48" xfId="12" applyFont="1" applyFill="1" applyBorder="1">
      <alignment horizontal="center" vertical="center" wrapText="1"/>
    </xf>
    <xf numFmtId="0" fontId="8" fillId="0" borderId="49" xfId="27" applyFont="1" applyFill="1" applyBorder="1">
      <alignment horizontal="right" vertical="center" wrapText="1" indent="1" readingOrder="2"/>
    </xf>
    <xf numFmtId="165" fontId="7" fillId="0" borderId="50" xfId="4" applyNumberFormat="1" applyFont="1" applyFill="1" applyBorder="1" applyAlignment="1">
      <alignment horizontal="right" vertical="center" indent="1"/>
    </xf>
    <xf numFmtId="0" fontId="8" fillId="7" borderId="52" xfId="27" applyFont="1" applyFill="1" applyBorder="1">
      <alignment horizontal="right" vertical="center" wrapText="1" indent="1" readingOrder="2"/>
    </xf>
    <xf numFmtId="165" fontId="7" fillId="7" borderId="53" xfId="4" applyNumberFormat="1" applyFont="1" applyFill="1" applyBorder="1" applyAlignment="1">
      <alignment horizontal="right" vertical="center" indent="1"/>
    </xf>
    <xf numFmtId="0" fontId="7" fillId="0" borderId="55" xfId="32" applyFont="1" applyFill="1" applyBorder="1">
      <alignment horizontal="left" vertical="center" wrapText="1" indent="1"/>
    </xf>
    <xf numFmtId="0" fontId="7" fillId="7" borderId="0" xfId="32" applyFont="1" applyFill="1" applyBorder="1">
      <alignment horizontal="left" vertical="center" wrapText="1" indent="1"/>
    </xf>
    <xf numFmtId="4" fontId="36" fillId="0" borderId="31" xfId="32" applyNumberFormat="1" applyFont="1" applyFill="1" applyBorder="1" applyAlignment="1">
      <alignment horizontal="right" vertical="center" wrapText="1" indent="1"/>
    </xf>
    <xf numFmtId="0" fontId="36" fillId="0" borderId="31" xfId="32" applyFont="1" applyFill="1" applyBorder="1">
      <alignment horizontal="left" vertical="center" wrapText="1" indent="1"/>
    </xf>
    <xf numFmtId="4" fontId="36" fillId="4" borderId="0" xfId="32" applyNumberFormat="1" applyFont="1" applyFill="1" applyBorder="1" applyAlignment="1">
      <alignment horizontal="right" vertical="center" wrapText="1" indent="1"/>
    </xf>
    <xf numFmtId="0" fontId="36" fillId="4" borderId="0" xfId="32" applyFont="1" applyFill="1" applyBorder="1">
      <alignment horizontal="left" vertical="center" wrapText="1" indent="1"/>
    </xf>
    <xf numFmtId="4" fontId="36" fillId="0" borderId="38" xfId="32" applyNumberFormat="1" applyFont="1" applyFill="1" applyBorder="1" applyAlignment="1">
      <alignment horizontal="right" vertical="center" wrapText="1" indent="1"/>
    </xf>
    <xf numFmtId="2" fontId="7" fillId="0" borderId="50" xfId="31" applyNumberFormat="1" applyFont="1" applyBorder="1">
      <alignment horizontal="right" vertical="center" indent="1"/>
    </xf>
    <xf numFmtId="2" fontId="7" fillId="7" borderId="61" xfId="31" applyNumberFormat="1" applyFont="1" applyFill="1" applyBorder="1">
      <alignment horizontal="right" vertical="center" indent="1"/>
    </xf>
    <xf numFmtId="0" fontId="7" fillId="7" borderId="62" xfId="32" applyFont="1" applyFill="1" applyBorder="1">
      <alignment horizontal="left" vertical="center" wrapText="1" indent="1"/>
    </xf>
    <xf numFmtId="2" fontId="7" fillId="0" borderId="61" xfId="31" applyNumberFormat="1" applyFont="1" applyBorder="1">
      <alignment horizontal="right" vertical="center" indent="1"/>
    </xf>
    <xf numFmtId="0" fontId="7" fillId="0" borderId="62" xfId="32" applyFont="1" applyFill="1" applyBorder="1">
      <alignment horizontal="left" vertical="center" wrapText="1" indent="1"/>
    </xf>
    <xf numFmtId="0" fontId="5" fillId="6" borderId="0" xfId="0" applyFont="1" applyFill="1" applyAlignment="1">
      <alignment horizontal="center" vertical="center"/>
    </xf>
    <xf numFmtId="0" fontId="11" fillId="6" borderId="0" xfId="0" applyFont="1" applyFill="1"/>
    <xf numFmtId="0" fontId="8" fillId="0" borderId="0" xfId="0" applyFont="1" applyAlignment="1">
      <alignment horizontal="right" vertical="center"/>
    </xf>
    <xf numFmtId="0" fontId="5" fillId="0" borderId="0" xfId="0" applyFont="1" applyAlignment="1">
      <alignment horizontal="left" vertical="center"/>
    </xf>
    <xf numFmtId="1" fontId="8" fillId="7" borderId="46" xfId="11" applyFont="1" applyFill="1" applyBorder="1">
      <alignment horizontal="center" vertical="center"/>
    </xf>
    <xf numFmtId="1" fontId="5" fillId="7" borderId="47" xfId="11" applyFont="1" applyFill="1" applyBorder="1" applyAlignment="1">
      <alignment horizontal="center" vertical="center" wrapText="1"/>
    </xf>
    <xf numFmtId="0" fontId="5" fillId="7" borderId="48" xfId="12" applyFont="1" applyFill="1" applyBorder="1">
      <alignment horizontal="center" vertical="center" wrapText="1"/>
    </xf>
    <xf numFmtId="1" fontId="24" fillId="0" borderId="50" xfId="31" applyNumberFormat="1" applyBorder="1">
      <alignment horizontal="right" vertical="center" indent="1"/>
    </xf>
    <xf numFmtId="168" fontId="24" fillId="0" borderId="50" xfId="31" quotePrefix="1" applyNumberFormat="1" applyBorder="1">
      <alignment horizontal="right" vertical="center" indent="1"/>
    </xf>
    <xf numFmtId="0" fontId="7" fillId="0" borderId="51" xfId="32" applyFont="1" applyFill="1" applyBorder="1" applyAlignment="1">
      <alignment vertical="center" wrapText="1"/>
    </xf>
    <xf numFmtId="0" fontId="8" fillId="7" borderId="60" xfId="27" applyFont="1" applyFill="1" applyBorder="1">
      <alignment horizontal="right" vertical="center" wrapText="1" indent="1" readingOrder="2"/>
    </xf>
    <xf numFmtId="1" fontId="24" fillId="7" borderId="61" xfId="31" applyNumberFormat="1" applyFill="1" applyBorder="1">
      <alignment horizontal="right" vertical="center" indent="1"/>
    </xf>
    <xf numFmtId="168" fontId="24" fillId="7" borderId="61" xfId="31" applyNumberFormat="1" applyFill="1" applyBorder="1">
      <alignment horizontal="right" vertical="center" indent="1"/>
    </xf>
    <xf numFmtId="0" fontId="7" fillId="7" borderId="62" xfId="32" applyFont="1" applyFill="1" applyBorder="1" applyAlignment="1">
      <alignment vertical="center" wrapText="1"/>
    </xf>
    <xf numFmtId="0" fontId="8" fillId="0" borderId="60" xfId="27" applyFont="1" applyFill="1" applyBorder="1">
      <alignment horizontal="right" vertical="center" wrapText="1" indent="1" readingOrder="2"/>
    </xf>
    <xf numFmtId="1" fontId="24" fillId="0" borderId="61" xfId="31" applyNumberFormat="1" applyBorder="1">
      <alignment horizontal="right" vertical="center" indent="1"/>
    </xf>
    <xf numFmtId="168" fontId="24" fillId="0" borderId="61" xfId="31" applyNumberFormat="1" applyBorder="1">
      <alignment horizontal="right" vertical="center" indent="1"/>
    </xf>
    <xf numFmtId="0" fontId="7" fillId="0" borderId="62" xfId="32" applyFont="1" applyFill="1" applyBorder="1" applyAlignment="1">
      <alignment vertical="center" wrapText="1"/>
    </xf>
    <xf numFmtId="0" fontId="8" fillId="0" borderId="66" xfId="27" applyFont="1" applyFill="1" applyBorder="1">
      <alignment horizontal="right" vertical="center" wrapText="1" indent="1" readingOrder="2"/>
    </xf>
    <xf numFmtId="1" fontId="24" fillId="0" borderId="67" xfId="31" applyNumberFormat="1" applyBorder="1">
      <alignment horizontal="right" vertical="center" indent="1"/>
    </xf>
    <xf numFmtId="168" fontId="24" fillId="0" borderId="67" xfId="31" applyNumberFormat="1" applyBorder="1">
      <alignment horizontal="right" vertical="center" indent="1"/>
    </xf>
    <xf numFmtId="0" fontId="7" fillId="0" borderId="68" xfId="32" applyFont="1" applyFill="1" applyBorder="1" applyAlignment="1">
      <alignment vertical="center" wrapText="1"/>
    </xf>
    <xf numFmtId="0" fontId="24" fillId="6" borderId="0" xfId="34" applyFill="1" applyBorder="1" applyAlignment="1">
      <alignment vertical="center"/>
    </xf>
    <xf numFmtId="0" fontId="25" fillId="6" borderId="0" xfId="0" applyFont="1" applyFill="1"/>
    <xf numFmtId="0" fontId="24" fillId="6" borderId="0" xfId="0" applyFont="1" applyFill="1"/>
    <xf numFmtId="0" fontId="24" fillId="0" borderId="0" xfId="34" applyBorder="1" applyAlignment="1">
      <alignment vertical="center"/>
    </xf>
    <xf numFmtId="0" fontId="24" fillId="6" borderId="0" xfId="0" applyFont="1" applyFill="1" applyAlignment="1">
      <alignment horizontal="right" readingOrder="2"/>
    </xf>
    <xf numFmtId="0" fontId="25" fillId="6" borderId="0" xfId="0" applyFont="1" applyFill="1" applyAlignment="1">
      <alignment horizontal="left"/>
    </xf>
    <xf numFmtId="0" fontId="24" fillId="6" borderId="0" xfId="0" applyFont="1" applyFill="1" applyAlignment="1">
      <alignment horizontal="left"/>
    </xf>
    <xf numFmtId="0" fontId="9" fillId="6" borderId="0" xfId="0" applyFont="1" applyFill="1" applyAlignment="1">
      <alignment readingOrder="2"/>
    </xf>
    <xf numFmtId="0" fontId="51" fillId="6" borderId="0" xfId="0" applyFont="1" applyFill="1" applyAlignment="1">
      <alignment readingOrder="2"/>
    </xf>
    <xf numFmtId="0" fontId="52" fillId="6" borderId="0" xfId="0" applyFont="1" applyFill="1"/>
    <xf numFmtId="0" fontId="53" fillId="6" borderId="0" xfId="0" applyFont="1" applyFill="1"/>
    <xf numFmtId="0" fontId="54" fillId="6" borderId="0" xfId="0" applyFont="1" applyFill="1" applyAlignment="1">
      <alignment readingOrder="2"/>
    </xf>
    <xf numFmtId="49" fontId="54" fillId="6" borderId="0" xfId="0" applyNumberFormat="1" applyFont="1" applyFill="1" applyAlignment="1">
      <alignment readingOrder="1"/>
    </xf>
    <xf numFmtId="168" fontId="7" fillId="0" borderId="50" xfId="31" applyNumberFormat="1" applyFont="1" applyBorder="1">
      <alignment horizontal="right" vertical="center" indent="1"/>
    </xf>
    <xf numFmtId="168" fontId="7" fillId="0" borderId="50" xfId="32" applyNumberFormat="1" applyFont="1" applyFill="1" applyBorder="1" applyAlignment="1">
      <alignment horizontal="right" vertical="center" indent="1"/>
    </xf>
    <xf numFmtId="0" fontId="7" fillId="0" borderId="51" xfId="32" applyFont="1" applyFill="1" applyBorder="1">
      <alignment horizontal="left" vertical="center" wrapText="1" indent="1"/>
    </xf>
    <xf numFmtId="168" fontId="7" fillId="7" borderId="61" xfId="31" applyNumberFormat="1" applyFont="1" applyFill="1" applyBorder="1">
      <alignment horizontal="right" vertical="center" indent="1"/>
    </xf>
    <xf numFmtId="168" fontId="7" fillId="7" borderId="61" xfId="32" applyNumberFormat="1" applyFont="1" applyFill="1" applyBorder="1" applyAlignment="1">
      <alignment horizontal="right" vertical="center" indent="1"/>
    </xf>
    <xf numFmtId="168" fontId="7" fillId="0" borderId="61" xfId="31" applyNumberFormat="1" applyFont="1" applyBorder="1">
      <alignment horizontal="right" vertical="center" indent="1"/>
    </xf>
    <xf numFmtId="168" fontId="7" fillId="0" borderId="61" xfId="32" applyNumberFormat="1" applyFont="1" applyFill="1" applyBorder="1" applyAlignment="1">
      <alignment horizontal="right" vertical="center" indent="1"/>
    </xf>
    <xf numFmtId="168" fontId="7" fillId="7" borderId="61" xfId="32" quotePrefix="1" applyNumberFormat="1" applyFont="1" applyFill="1" applyBorder="1" applyAlignment="1">
      <alignment horizontal="right" vertical="center" indent="1"/>
    </xf>
    <xf numFmtId="168" fontId="7" fillId="0" borderId="61" xfId="32" quotePrefix="1" applyNumberFormat="1" applyFont="1" applyFill="1" applyBorder="1" applyAlignment="1">
      <alignment horizontal="right" vertical="center" indent="1"/>
    </xf>
    <xf numFmtId="2" fontId="7" fillId="0" borderId="67" xfId="31" applyNumberFormat="1" applyFont="1" applyBorder="1">
      <alignment horizontal="right" vertical="center" indent="1"/>
    </xf>
    <xf numFmtId="168" fontId="7" fillId="0" borderId="67" xfId="31" applyNumberFormat="1" applyFont="1" applyBorder="1">
      <alignment horizontal="right" vertical="center" indent="1"/>
    </xf>
    <xf numFmtId="168" fontId="7" fillId="0" borderId="67" xfId="32" applyNumberFormat="1" applyFont="1" applyFill="1" applyBorder="1" applyAlignment="1">
      <alignment horizontal="right" vertical="center" indent="1"/>
    </xf>
    <xf numFmtId="0" fontId="7" fillId="0" borderId="68" xfId="32" applyFont="1" applyFill="1" applyBorder="1">
      <alignment horizontal="left" vertical="center" wrapText="1" indent="1"/>
    </xf>
    <xf numFmtId="0" fontId="7" fillId="0" borderId="71" xfId="0" applyFont="1" applyBorder="1"/>
    <xf numFmtId="0" fontId="7" fillId="0" borderId="72" xfId="0" applyFont="1" applyBorder="1"/>
    <xf numFmtId="4" fontId="24" fillId="0" borderId="50" xfId="31" applyNumberFormat="1" applyBorder="1">
      <alignment horizontal="right" vertical="center" indent="1"/>
    </xf>
    <xf numFmtId="4" fontId="24" fillId="7" borderId="61" xfId="31" applyNumberFormat="1" applyFill="1" applyBorder="1">
      <alignment horizontal="right" vertical="center" indent="1"/>
    </xf>
    <xf numFmtId="4" fontId="24" fillId="0" borderId="61" xfId="31" applyNumberFormat="1" applyBorder="1">
      <alignment horizontal="right" vertical="center" indent="1"/>
    </xf>
    <xf numFmtId="4" fontId="7" fillId="0" borderId="0" xfId="0" applyNumberFormat="1" applyFont="1"/>
    <xf numFmtId="0" fontId="44" fillId="0" borderId="0" xfId="17"/>
    <xf numFmtId="1" fontId="17" fillId="4" borderId="20" xfId="11" applyFill="1" applyBorder="1">
      <alignment horizontal="center" vertical="center"/>
    </xf>
    <xf numFmtId="0" fontId="31" fillId="4" borderId="23" xfId="12" applyFont="1" applyFill="1" applyBorder="1">
      <alignment horizontal="center" vertical="center" wrapText="1"/>
    </xf>
    <xf numFmtId="0" fontId="7" fillId="5" borderId="0" xfId="0" applyFont="1" applyFill="1"/>
    <xf numFmtId="0" fontId="24" fillId="5" borderId="0" xfId="0" applyFont="1" applyFill="1" applyAlignment="1">
      <alignment horizontal="center" vertical="center"/>
    </xf>
    <xf numFmtId="0" fontId="7" fillId="5" borderId="0" xfId="0" applyFont="1" applyFill="1" applyAlignment="1">
      <alignment readingOrder="1"/>
    </xf>
    <xf numFmtId="0" fontId="5" fillId="5" borderId="0" xfId="0" applyFont="1" applyFill="1" applyAlignment="1">
      <alignment horizontal="center" vertical="center"/>
    </xf>
    <xf numFmtId="0" fontId="5" fillId="5" borderId="0" xfId="0" applyFont="1" applyFill="1" applyAlignment="1">
      <alignment horizontal="left" vertical="center"/>
    </xf>
    <xf numFmtId="0" fontId="24" fillId="5" borderId="0" xfId="0" applyFont="1" applyFill="1" applyAlignment="1">
      <alignment vertical="center" readingOrder="2"/>
    </xf>
    <xf numFmtId="0" fontId="24" fillId="5" borderId="0" xfId="0" applyFont="1" applyFill="1" applyAlignment="1">
      <alignment vertical="center" readingOrder="1"/>
    </xf>
    <xf numFmtId="0" fontId="17" fillId="5" borderId="58" xfId="27" applyFont="1" applyFill="1" applyBorder="1">
      <alignment horizontal="right" vertical="center" wrapText="1" indent="1" readingOrder="2"/>
    </xf>
    <xf numFmtId="165" fontId="24" fillId="9" borderId="67" xfId="4" applyNumberFormat="1" applyFont="1" applyFill="1" applyBorder="1" applyAlignment="1">
      <alignment horizontal="right" vertical="center" indent="1"/>
    </xf>
    <xf numFmtId="0" fontId="24" fillId="5" borderId="59" xfId="32" applyFill="1" applyBorder="1">
      <alignment horizontal="left" vertical="center" wrapText="1" indent="1"/>
    </xf>
    <xf numFmtId="0" fontId="8" fillId="4" borderId="46" xfId="25" applyFont="1" applyFill="1" applyBorder="1" applyAlignment="1">
      <alignment horizontal="center" vertical="center" wrapText="1" readingOrder="2"/>
    </xf>
    <xf numFmtId="0" fontId="27" fillId="4" borderId="12" xfId="25" applyFont="1" applyFill="1" applyBorder="1" applyAlignment="1">
      <alignment horizontal="center" vertical="center" wrapText="1" readingOrder="2"/>
    </xf>
    <xf numFmtId="0" fontId="8" fillId="5" borderId="0" xfId="0" applyFont="1" applyFill="1" applyAlignment="1">
      <alignment vertical="center" readingOrder="2"/>
    </xf>
    <xf numFmtId="0" fontId="5" fillId="5" borderId="0" xfId="0" applyFont="1" applyFill="1" applyAlignment="1">
      <alignment horizontal="center" vertical="center" readingOrder="2"/>
    </xf>
    <xf numFmtId="0" fontId="5" fillId="5" borderId="0" xfId="0" applyFont="1" applyFill="1" applyAlignment="1">
      <alignment vertical="center" readingOrder="1"/>
    </xf>
    <xf numFmtId="1" fontId="7" fillId="5" borderId="0" xfId="0" applyNumberFormat="1" applyFont="1" applyFill="1"/>
    <xf numFmtId="0" fontId="7" fillId="0" borderId="73" xfId="18" applyFont="1" applyBorder="1" applyAlignment="1">
      <alignment horizontal="right" vertical="center" readingOrder="2"/>
    </xf>
    <xf numFmtId="0" fontId="7" fillId="0" borderId="74" xfId="19" applyFont="1" applyBorder="1">
      <alignment horizontal="left" vertical="center"/>
    </xf>
    <xf numFmtId="0" fontId="7" fillId="0" borderId="75" xfId="18" applyFont="1" applyBorder="1" applyAlignment="1">
      <alignment horizontal="right" vertical="center" readingOrder="2"/>
    </xf>
    <xf numFmtId="0" fontId="7" fillId="0" borderId="76" xfId="19" applyFont="1" applyBorder="1">
      <alignment horizontal="left" vertical="center"/>
    </xf>
    <xf numFmtId="0" fontId="8" fillId="5" borderId="0" xfId="0" applyFont="1" applyFill="1" applyAlignment="1">
      <alignment horizontal="right" vertical="center"/>
    </xf>
    <xf numFmtId="0" fontId="8" fillId="5" borderId="0" xfId="0" applyFont="1" applyFill="1" applyAlignment="1">
      <alignment vertical="center"/>
    </xf>
    <xf numFmtId="3" fontId="24" fillId="0" borderId="29" xfId="25" applyNumberFormat="1" applyFont="1" applyFill="1" applyBorder="1" applyAlignment="1">
      <alignment horizontal="right" vertical="center" indent="1"/>
    </xf>
    <xf numFmtId="1" fontId="25" fillId="4" borderId="28" xfId="11" applyFont="1" applyFill="1" applyBorder="1">
      <alignment horizontal="center" vertical="center"/>
    </xf>
    <xf numFmtId="0" fontId="17" fillId="5" borderId="0" xfId="0" applyFont="1" applyFill="1" applyAlignment="1">
      <alignment horizontal="right" vertical="center" readingOrder="2"/>
    </xf>
    <xf numFmtId="0" fontId="25" fillId="5" borderId="0" xfId="0" applyFont="1" applyFill="1" applyAlignment="1">
      <alignment horizontal="left" vertical="center"/>
    </xf>
    <xf numFmtId="0" fontId="10" fillId="5" borderId="0" xfId="0" applyFont="1" applyFill="1"/>
    <xf numFmtId="0" fontId="8" fillId="5" borderId="0" xfId="0" applyFont="1" applyFill="1" applyAlignment="1">
      <alignment horizontal="justify" vertical="top" wrapText="1" readingOrder="1"/>
    </xf>
    <xf numFmtId="0" fontId="8" fillId="3" borderId="0" xfId="0" applyFont="1" applyFill="1" applyAlignment="1">
      <alignment horizontal="center" vertical="center" readingOrder="1"/>
    </xf>
    <xf numFmtId="0" fontId="7" fillId="4" borderId="0" xfId="0" applyFont="1" applyFill="1"/>
    <xf numFmtId="0" fontId="5" fillId="5" borderId="11" xfId="0" applyFont="1" applyFill="1" applyBorder="1" applyAlignment="1">
      <alignment vertical="center" readingOrder="2"/>
    </xf>
    <xf numFmtId="0" fontId="8" fillId="0" borderId="11" xfId="0" applyFont="1" applyBorder="1" applyAlignment="1">
      <alignment vertical="center"/>
    </xf>
    <xf numFmtId="0" fontId="8" fillId="5" borderId="11" xfId="0" applyFont="1" applyFill="1" applyBorder="1" applyAlignment="1">
      <alignment vertical="center"/>
    </xf>
    <xf numFmtId="0" fontId="7" fillId="5" borderId="0" xfId="0" applyFont="1" applyFill="1" applyAlignment="1">
      <alignment horizontal="left"/>
    </xf>
    <xf numFmtId="0" fontId="7" fillId="5" borderId="0" xfId="0" applyFont="1" applyFill="1" applyAlignment="1">
      <alignment horizontal="right"/>
    </xf>
    <xf numFmtId="0" fontId="48" fillId="5" borderId="0" xfId="17" applyFont="1" applyFill="1" applyAlignment="1">
      <alignment horizontal="center" vertical="center"/>
    </xf>
    <xf numFmtId="0" fontId="49" fillId="8" borderId="20" xfId="17" applyFont="1" applyFill="1" applyBorder="1" applyAlignment="1">
      <alignment horizontal="center" vertical="center" readingOrder="2"/>
    </xf>
    <xf numFmtId="0" fontId="57" fillId="8" borderId="23" xfId="17" applyFont="1" applyFill="1" applyBorder="1" applyAlignment="1">
      <alignment horizontal="center" vertical="center" wrapText="1"/>
    </xf>
    <xf numFmtId="0" fontId="8" fillId="5" borderId="20" xfId="17" applyFont="1" applyFill="1" applyBorder="1" applyAlignment="1">
      <alignment horizontal="center" vertical="center" wrapText="1" readingOrder="2"/>
    </xf>
    <xf numFmtId="0" fontId="47" fillId="8" borderId="28" xfId="17" applyFont="1" applyFill="1" applyBorder="1" applyAlignment="1">
      <alignment horizontal="center" vertical="center"/>
    </xf>
    <xf numFmtId="0" fontId="5" fillId="5" borderId="28" xfId="17" applyFont="1" applyFill="1" applyBorder="1" applyAlignment="1">
      <alignment horizontal="right" vertical="center" indent="1"/>
    </xf>
    <xf numFmtId="0" fontId="49" fillId="0" borderId="17" xfId="17" applyFont="1" applyBorder="1" applyAlignment="1">
      <alignment horizontal="right" vertical="center" wrapText="1" indent="1" readingOrder="2"/>
    </xf>
    <xf numFmtId="0" fontId="49" fillId="8" borderId="15" xfId="17" applyFont="1" applyFill="1" applyBorder="1" applyAlignment="1">
      <alignment horizontal="right" vertical="center" wrapText="1" indent="1" readingOrder="2"/>
    </xf>
    <xf numFmtId="0" fontId="49" fillId="0" borderId="15" xfId="17" applyFont="1" applyBorder="1" applyAlignment="1">
      <alignment horizontal="right" vertical="center" wrapText="1" indent="1" readingOrder="2"/>
    </xf>
    <xf numFmtId="0" fontId="46" fillId="0" borderId="21" xfId="17" applyFont="1" applyBorder="1" applyAlignment="1">
      <alignment horizontal="left" vertical="center" wrapText="1" indent="1"/>
    </xf>
    <xf numFmtId="0" fontId="46" fillId="8" borderId="16" xfId="17" applyFont="1" applyFill="1" applyBorder="1" applyAlignment="1">
      <alignment horizontal="left" vertical="center" wrapText="1" indent="1"/>
    </xf>
    <xf numFmtId="0" fontId="46" fillId="0" borderId="16" xfId="17" applyFont="1" applyBorder="1" applyAlignment="1">
      <alignment horizontal="left" vertical="center" wrapText="1" indent="1"/>
    </xf>
    <xf numFmtId="169" fontId="5" fillId="4" borderId="30" xfId="1" applyNumberFormat="1" applyFont="1" applyFill="1" applyBorder="1" applyAlignment="1">
      <alignment horizontal="right" vertical="center"/>
    </xf>
    <xf numFmtId="0" fontId="16" fillId="0" borderId="40" xfId="27" applyFill="1" applyBorder="1">
      <alignment horizontal="right" vertical="center" wrapText="1" indent="1" readingOrder="2"/>
    </xf>
    <xf numFmtId="169" fontId="24" fillId="0" borderId="41" xfId="1" applyNumberFormat="1" applyFont="1" applyFill="1" applyBorder="1" applyAlignment="1">
      <alignment horizontal="right" vertical="center"/>
    </xf>
    <xf numFmtId="169" fontId="5" fillId="0" borderId="41" xfId="1" applyNumberFormat="1" applyFont="1" applyFill="1" applyBorder="1" applyAlignment="1">
      <alignment horizontal="right" vertical="center"/>
    </xf>
    <xf numFmtId="0" fontId="24" fillId="0" borderId="36" xfId="32" applyFill="1" applyBorder="1">
      <alignment horizontal="left" vertical="center" wrapText="1" indent="1"/>
    </xf>
    <xf numFmtId="0" fontId="25" fillId="4" borderId="57" xfId="25" applyFont="1" applyFill="1" applyBorder="1" applyAlignment="1">
      <alignment horizontal="center" wrapText="1" readingOrder="2"/>
    </xf>
    <xf numFmtId="0" fontId="6" fillId="4" borderId="38" xfId="25" applyFont="1" applyFill="1" applyBorder="1" applyAlignment="1">
      <alignment horizontal="center" vertical="top" wrapText="1" readingOrder="2"/>
    </xf>
    <xf numFmtId="0" fontId="5" fillId="5" borderId="0" xfId="0" applyFont="1" applyFill="1" applyAlignment="1">
      <alignment horizontal="right" vertical="center"/>
    </xf>
    <xf numFmtId="0" fontId="18" fillId="4" borderId="18" xfId="12" applyFill="1" applyBorder="1" applyAlignment="1">
      <alignment horizontal="center" wrapText="1"/>
    </xf>
    <xf numFmtId="0" fontId="18" fillId="4" borderId="57" xfId="12" applyFill="1" applyBorder="1" applyAlignment="1">
      <alignment horizontal="center" wrapText="1"/>
    </xf>
    <xf numFmtId="0" fontId="58" fillId="5" borderId="0" xfId="0" applyFont="1" applyFill="1" applyAlignment="1">
      <alignment horizontal="left" vertical="center"/>
    </xf>
    <xf numFmtId="0" fontId="59" fillId="5" borderId="0" xfId="0" applyFont="1" applyFill="1"/>
    <xf numFmtId="0" fontId="60" fillId="0" borderId="0" xfId="0" applyFont="1" applyAlignment="1">
      <alignment readingOrder="2"/>
    </xf>
    <xf numFmtId="0" fontId="61" fillId="5" borderId="0" xfId="0" applyFont="1" applyFill="1" applyAlignment="1">
      <alignment horizontal="center" vertical="center"/>
    </xf>
    <xf numFmtId="0" fontId="62" fillId="5" borderId="0" xfId="0" applyFont="1" applyFill="1" applyAlignment="1">
      <alignment horizontal="right" vertical="top" wrapText="1" readingOrder="2"/>
    </xf>
    <xf numFmtId="0" fontId="62" fillId="5" borderId="0" xfId="0" applyFont="1" applyFill="1"/>
    <xf numFmtId="0" fontId="63" fillId="5" borderId="0" xfId="0" applyFont="1" applyFill="1"/>
    <xf numFmtId="0" fontId="63" fillId="0" borderId="0" xfId="0" applyFont="1"/>
    <xf numFmtId="0" fontId="62" fillId="0" borderId="0" xfId="0" applyFont="1"/>
    <xf numFmtId="0" fontId="59" fillId="0" borderId="0" xfId="0" applyFont="1"/>
    <xf numFmtId="0" fontId="9" fillId="5" borderId="0" xfId="0" applyFont="1" applyFill="1" applyAlignment="1">
      <alignment horizontal="center" vertical="center" wrapText="1" readingOrder="1"/>
    </xf>
    <xf numFmtId="0" fontId="5" fillId="5" borderId="0" xfId="0" applyFont="1" applyFill="1" applyAlignment="1">
      <alignment vertical="center"/>
    </xf>
    <xf numFmtId="0" fontId="5" fillId="5" borderId="23" xfId="17" applyFont="1" applyFill="1" applyBorder="1" applyAlignment="1">
      <alignment horizontal="center" vertical="center" wrapText="1" readingOrder="2"/>
    </xf>
    <xf numFmtId="0" fontId="65" fillId="5" borderId="0" xfId="0" applyFont="1" applyFill="1" applyAlignment="1">
      <alignment horizontal="center" vertical="center" wrapText="1" readingOrder="2"/>
    </xf>
    <xf numFmtId="0" fontId="64" fillId="5" borderId="0" xfId="0" applyFont="1" applyFill="1" applyAlignment="1">
      <alignment horizontal="right" vertical="top" wrapText="1" indent="1" readingOrder="2"/>
    </xf>
    <xf numFmtId="0" fontId="7" fillId="5" borderId="0" xfId="0" applyFont="1" applyFill="1" applyAlignment="1">
      <alignment horizontal="left" vertical="top" wrapText="1" indent="1" readingOrder="1"/>
    </xf>
    <xf numFmtId="0" fontId="8" fillId="8" borderId="32" xfId="17" applyFont="1" applyFill="1" applyBorder="1" applyAlignment="1">
      <alignment horizontal="right" vertical="center" indent="1"/>
    </xf>
    <xf numFmtId="0" fontId="26" fillId="8" borderId="22" xfId="17" applyFont="1" applyFill="1" applyBorder="1" applyAlignment="1">
      <alignment horizontal="left" vertical="center" indent="1"/>
    </xf>
    <xf numFmtId="0" fontId="7" fillId="5" borderId="0" xfId="0" applyFont="1" applyFill="1" applyAlignment="1">
      <alignment horizontal="left" vertical="center"/>
    </xf>
    <xf numFmtId="0" fontId="67" fillId="0" borderId="0" xfId="35" applyFont="1"/>
    <xf numFmtId="0" fontId="5" fillId="0" borderId="15" xfId="35" applyFont="1" applyBorder="1" applyAlignment="1">
      <alignment horizontal="right" vertical="center" indent="1"/>
    </xf>
    <xf numFmtId="0" fontId="5" fillId="0" borderId="34" xfId="35" applyFont="1" applyBorder="1" applyAlignment="1">
      <alignment horizontal="right" vertical="center" indent="1"/>
    </xf>
    <xf numFmtId="0" fontId="5" fillId="0" borderId="17" xfId="35" applyFont="1" applyBorder="1" applyAlignment="1">
      <alignment horizontal="right" vertical="center" indent="1"/>
    </xf>
    <xf numFmtId="0" fontId="5" fillId="4" borderId="15" xfId="35" applyFont="1" applyFill="1" applyBorder="1" applyAlignment="1">
      <alignment horizontal="right" vertical="center" indent="1"/>
    </xf>
    <xf numFmtId="0" fontId="66" fillId="4" borderId="18" xfId="35" applyFont="1" applyFill="1" applyBorder="1" applyAlignment="1">
      <alignment horizontal="center"/>
    </xf>
    <xf numFmtId="0" fontId="7" fillId="4" borderId="19" xfId="35" applyFont="1" applyFill="1" applyBorder="1" applyAlignment="1">
      <alignment horizontal="center" vertical="top" wrapText="1"/>
    </xf>
    <xf numFmtId="0" fontId="12" fillId="0" borderId="21" xfId="32" applyFont="1" applyFill="1" applyBorder="1" applyAlignment="1">
      <alignment horizontal="left" vertical="center" indent="1"/>
    </xf>
    <xf numFmtId="0" fontId="12" fillId="4" borderId="16" xfId="32" applyFont="1" applyFill="1" applyBorder="1" applyAlignment="1">
      <alignment horizontal="left" vertical="center" indent="1"/>
    </xf>
    <xf numFmtId="0" fontId="12" fillId="0" borderId="16" xfId="32" applyFont="1" applyFill="1" applyBorder="1" applyAlignment="1">
      <alignment horizontal="left" vertical="center" indent="1"/>
    </xf>
    <xf numFmtId="0" fontId="12" fillId="0" borderId="24" xfId="32" applyFont="1" applyFill="1" applyBorder="1" applyAlignment="1">
      <alignment horizontal="left" vertical="center" indent="1"/>
    </xf>
    <xf numFmtId="170" fontId="46" fillId="0" borderId="29" xfId="35" applyNumberFormat="1" applyFont="1" applyBorder="1" applyAlignment="1">
      <alignment horizontal="right" vertical="center" indent="1"/>
    </xf>
    <xf numFmtId="170" fontId="46" fillId="4" borderId="30" xfId="35" applyNumberFormat="1" applyFont="1" applyFill="1" applyBorder="1" applyAlignment="1">
      <alignment horizontal="right" vertical="center" indent="1"/>
    </xf>
    <xf numFmtId="170" fontId="46" fillId="0" borderId="30" xfId="35" applyNumberFormat="1" applyFont="1" applyBorder="1" applyAlignment="1">
      <alignment horizontal="right" vertical="center" indent="1"/>
    </xf>
    <xf numFmtId="170" fontId="46" fillId="0" borderId="35" xfId="35" applyNumberFormat="1" applyFont="1" applyBorder="1" applyAlignment="1">
      <alignment horizontal="right" vertical="center" indent="1"/>
    </xf>
    <xf numFmtId="0" fontId="5" fillId="5" borderId="0" xfId="0" applyFont="1" applyFill="1" applyAlignment="1">
      <alignment horizontal="right"/>
    </xf>
    <xf numFmtId="0" fontId="5" fillId="5" borderId="0" xfId="0" applyFont="1" applyFill="1" applyAlignment="1">
      <alignment horizontal="left"/>
    </xf>
    <xf numFmtId="0" fontId="24" fillId="7" borderId="68" xfId="32" applyFill="1" applyBorder="1">
      <alignment horizontal="left" vertical="center" wrapText="1" indent="1"/>
    </xf>
    <xf numFmtId="0" fontId="8" fillId="7" borderId="66" xfId="29" applyFill="1" applyBorder="1">
      <alignment horizontal="right" vertical="center" wrapText="1" indent="1" readingOrder="2"/>
    </xf>
    <xf numFmtId="0" fontId="24" fillId="0" borderId="62" xfId="32" applyFill="1" applyBorder="1">
      <alignment horizontal="left" vertical="center" wrapText="1" indent="1"/>
    </xf>
    <xf numFmtId="0" fontId="8" fillId="0" borderId="60" xfId="29" applyFill="1" applyBorder="1">
      <alignment horizontal="right" vertical="center" wrapText="1" indent="1" readingOrder="2"/>
    </xf>
    <xf numFmtId="0" fontId="24" fillId="7" borderId="62" xfId="32" applyFill="1" applyBorder="1">
      <alignment horizontal="left" vertical="center" wrapText="1" indent="1"/>
    </xf>
    <xf numFmtId="0" fontId="8" fillId="7" borderId="60" xfId="29" applyFill="1" applyBorder="1">
      <alignment horizontal="right" vertical="center" wrapText="1" indent="1" readingOrder="2"/>
    </xf>
    <xf numFmtId="0" fontId="24" fillId="0" borderId="65" xfId="32" applyFill="1" applyBorder="1">
      <alignment horizontal="left" vertical="center" wrapText="1" indent="1"/>
    </xf>
    <xf numFmtId="0" fontId="8" fillId="0" borderId="63" xfId="29" applyFill="1" applyBorder="1">
      <alignment horizontal="right" vertical="center" wrapText="1" indent="1" readingOrder="2"/>
    </xf>
    <xf numFmtId="0" fontId="5" fillId="6" borderId="59" xfId="0" applyFont="1" applyFill="1" applyBorder="1" applyAlignment="1">
      <alignment horizontal="left" vertical="center"/>
    </xf>
    <xf numFmtId="0" fontId="5" fillId="6" borderId="78" xfId="0" applyFont="1" applyFill="1" applyBorder="1" applyAlignment="1">
      <alignment vertical="center"/>
    </xf>
    <xf numFmtId="0" fontId="5" fillId="6" borderId="11" xfId="0" applyFont="1" applyFill="1" applyBorder="1" applyAlignment="1">
      <alignment vertical="center"/>
    </xf>
    <xf numFmtId="0" fontId="5" fillId="6" borderId="77" xfId="0" applyFont="1" applyFill="1" applyBorder="1" applyAlignment="1">
      <alignment vertical="center"/>
    </xf>
    <xf numFmtId="0" fontId="8" fillId="6" borderId="58" xfId="0" applyFont="1" applyFill="1" applyBorder="1" applyAlignment="1">
      <alignment horizontal="right" vertical="center"/>
    </xf>
    <xf numFmtId="0" fontId="5" fillId="0" borderId="0" xfId="0" applyFont="1" applyAlignment="1">
      <alignment vertical="center"/>
    </xf>
    <xf numFmtId="0" fontId="9" fillId="0" borderId="0" xfId="0" applyFont="1"/>
    <xf numFmtId="1" fontId="5" fillId="7" borderId="89" xfId="10" applyFont="1" applyFill="1" applyBorder="1">
      <alignment horizontal="left" vertical="center" wrapText="1"/>
    </xf>
    <xf numFmtId="0" fontId="8" fillId="7" borderId="92" xfId="9" applyFill="1" applyBorder="1">
      <alignment horizontal="right" vertical="center" wrapText="1"/>
    </xf>
    <xf numFmtId="0" fontId="5" fillId="5" borderId="59" xfId="0" applyFont="1" applyFill="1" applyBorder="1" applyAlignment="1">
      <alignment horizontal="left"/>
    </xf>
    <xf numFmtId="0" fontId="5" fillId="5" borderId="81" xfId="0" applyFont="1" applyFill="1" applyBorder="1"/>
    <xf numFmtId="0" fontId="5" fillId="5" borderId="93" xfId="0" applyFont="1" applyFill="1" applyBorder="1"/>
    <xf numFmtId="0" fontId="5" fillId="5" borderId="94" xfId="0" applyFont="1" applyFill="1" applyBorder="1"/>
    <xf numFmtId="0" fontId="8" fillId="5" borderId="58" xfId="0" applyFont="1" applyFill="1" applyBorder="1"/>
    <xf numFmtId="0" fontId="5" fillId="6" borderId="0" xfId="0" applyFont="1" applyFill="1"/>
    <xf numFmtId="0" fontId="9" fillId="6" borderId="0" xfId="0" applyFont="1" applyFill="1"/>
    <xf numFmtId="0" fontId="7" fillId="0" borderId="0" xfId="18" applyFont="1" applyAlignment="1">
      <alignment horizontal="right" vertical="center" readingOrder="2"/>
    </xf>
    <xf numFmtId="0" fontId="7" fillId="0" borderId="0" xfId="19" applyFont="1">
      <alignment horizontal="left" vertical="center"/>
    </xf>
    <xf numFmtId="167" fontId="7" fillId="0" borderId="50" xfId="31" applyNumberFormat="1" applyFont="1" applyBorder="1">
      <alignment horizontal="right" vertical="center" indent="1"/>
    </xf>
    <xf numFmtId="2" fontId="7" fillId="0" borderId="50" xfId="32" applyNumberFormat="1" applyFont="1" applyFill="1" applyBorder="1" applyAlignment="1">
      <alignment horizontal="right" vertical="center" indent="1"/>
    </xf>
    <xf numFmtId="2" fontId="7" fillId="7" borderId="61" xfId="32" applyNumberFormat="1" applyFont="1" applyFill="1" applyBorder="1" applyAlignment="1">
      <alignment horizontal="right" vertical="center" indent="1"/>
    </xf>
    <xf numFmtId="2" fontId="7" fillId="0" borderId="61" xfId="32" applyNumberFormat="1" applyFont="1" applyFill="1" applyBorder="1" applyAlignment="1">
      <alignment horizontal="right" vertical="center" indent="1"/>
    </xf>
    <xf numFmtId="2" fontId="7" fillId="7" borderId="61" xfId="32" quotePrefix="1" applyNumberFormat="1" applyFont="1" applyFill="1" applyBorder="1" applyAlignment="1">
      <alignment horizontal="right" vertical="center" indent="1"/>
    </xf>
    <xf numFmtId="2" fontId="7" fillId="0" borderId="61" xfId="32" quotePrefix="1" applyNumberFormat="1" applyFont="1" applyFill="1" applyBorder="1" applyAlignment="1">
      <alignment horizontal="right" vertical="center" indent="1"/>
    </xf>
    <xf numFmtId="2" fontId="7" fillId="0" borderId="67" xfId="32" applyNumberFormat="1" applyFont="1" applyFill="1" applyBorder="1" applyAlignment="1">
      <alignment horizontal="right" vertical="center" indent="1"/>
    </xf>
    <xf numFmtId="167" fontId="7" fillId="7" borderId="61" xfId="31" applyNumberFormat="1" applyFont="1" applyFill="1" applyBorder="1">
      <alignment horizontal="right" vertical="center" indent="1"/>
    </xf>
    <xf numFmtId="167" fontId="7" fillId="0" borderId="61" xfId="31" applyNumberFormat="1" applyFont="1" applyBorder="1">
      <alignment horizontal="right" vertical="center" indent="1"/>
    </xf>
    <xf numFmtId="167" fontId="7" fillId="7" borderId="61" xfId="32" quotePrefix="1" applyNumberFormat="1" applyFont="1" applyFill="1" applyBorder="1" applyAlignment="1">
      <alignment horizontal="right" vertical="center" indent="1"/>
    </xf>
    <xf numFmtId="167" fontId="7" fillId="0" borderId="61" xfId="32" quotePrefix="1" applyNumberFormat="1" applyFont="1" applyFill="1" applyBorder="1" applyAlignment="1">
      <alignment horizontal="right" vertical="center" indent="1"/>
    </xf>
    <xf numFmtId="167" fontId="7" fillId="0" borderId="67" xfId="31" applyNumberFormat="1" applyFont="1" applyBorder="1">
      <alignment horizontal="right" vertical="center" indent="1"/>
    </xf>
    <xf numFmtId="0" fontId="7" fillId="4" borderId="0" xfId="0" applyFont="1" applyFill="1" applyAlignment="1">
      <alignment horizontal="center" vertical="center"/>
    </xf>
    <xf numFmtId="0" fontId="46" fillId="5" borderId="0" xfId="35" applyFont="1" applyFill="1" applyAlignment="1">
      <alignment vertical="center"/>
    </xf>
    <xf numFmtId="0" fontId="67" fillId="5" borderId="0" xfId="35" applyFont="1" applyFill="1"/>
    <xf numFmtId="0" fontId="50" fillId="5" borderId="0" xfId="35" applyFont="1" applyFill="1" applyAlignment="1">
      <alignment vertical="center"/>
    </xf>
    <xf numFmtId="0" fontId="4" fillId="0" borderId="0" xfId="0" applyFont="1"/>
    <xf numFmtId="0" fontId="7" fillId="5" borderId="72" xfId="0" applyFont="1" applyFill="1" applyBorder="1"/>
    <xf numFmtId="0" fontId="4" fillId="4" borderId="22" xfId="32" applyFont="1" applyFill="1" applyBorder="1">
      <alignment horizontal="left" vertical="center" wrapText="1" indent="1"/>
    </xf>
    <xf numFmtId="0" fontId="11" fillId="6" borderId="0" xfId="36" applyFont="1" applyFill="1"/>
    <xf numFmtId="0" fontId="4" fillId="6" borderId="0" xfId="36" applyFill="1"/>
    <xf numFmtId="0" fontId="8" fillId="5" borderId="0" xfId="36" applyFont="1" applyFill="1" applyAlignment="1">
      <alignment horizontal="right" vertical="center"/>
    </xf>
    <xf numFmtId="0" fontId="8" fillId="5" borderId="0" xfId="36" applyFont="1" applyFill="1" applyAlignment="1">
      <alignment vertical="center"/>
    </xf>
    <xf numFmtId="0" fontId="5" fillId="5" borderId="0" xfId="36" applyFont="1" applyFill="1" applyAlignment="1">
      <alignment horizontal="left" vertical="center"/>
    </xf>
    <xf numFmtId="0" fontId="4" fillId="5" borderId="0" xfId="36" applyFill="1" applyAlignment="1">
      <alignment vertical="center"/>
    </xf>
    <xf numFmtId="0" fontId="4" fillId="0" borderId="0" xfId="36"/>
    <xf numFmtId="0" fontId="8" fillId="0" borderId="49" xfId="29" applyFill="1" applyBorder="1">
      <alignment horizontal="right" vertical="center" wrapText="1" indent="1" readingOrder="2"/>
    </xf>
    <xf numFmtId="0" fontId="4" fillId="0" borderId="51" xfId="32" applyFont="1" applyFill="1" applyBorder="1" applyAlignment="1">
      <alignment vertical="center" wrapText="1"/>
    </xf>
    <xf numFmtId="0" fontId="4" fillId="7" borderId="62" xfId="32" applyFont="1" applyFill="1" applyBorder="1" applyAlignment="1">
      <alignment vertical="center" wrapText="1"/>
    </xf>
    <xf numFmtId="0" fontId="4" fillId="0" borderId="62" xfId="32" applyFont="1" applyFill="1" applyBorder="1" applyAlignment="1">
      <alignment vertical="center" wrapText="1"/>
    </xf>
    <xf numFmtId="0" fontId="8" fillId="0" borderId="66" xfId="29" applyFill="1" applyBorder="1">
      <alignment horizontal="right" vertical="center" wrapText="1" indent="1" readingOrder="2"/>
    </xf>
    <xf numFmtId="0" fontId="4" fillId="0" borderId="68" xfId="32" applyFont="1" applyFill="1" applyBorder="1" applyAlignment="1">
      <alignment vertical="center" wrapText="1"/>
    </xf>
    <xf numFmtId="0" fontId="25" fillId="6" borderId="0" xfId="36" applyFont="1" applyFill="1"/>
    <xf numFmtId="0" fontId="24" fillId="6" borderId="0" xfId="36" applyFont="1" applyFill="1"/>
    <xf numFmtId="0" fontId="24" fillId="6" borderId="0" xfId="36" applyFont="1" applyFill="1" applyAlignment="1">
      <alignment horizontal="right" readingOrder="2"/>
    </xf>
    <xf numFmtId="0" fontId="4" fillId="5" borderId="0" xfId="36" applyFill="1"/>
    <xf numFmtId="0" fontId="4" fillId="5" borderId="0" xfId="36" applyFill="1" applyAlignment="1">
      <alignment readingOrder="1"/>
    </xf>
    <xf numFmtId="1" fontId="4" fillId="5" borderId="0" xfId="36" applyNumberFormat="1" applyFill="1"/>
    <xf numFmtId="0" fontId="4" fillId="7" borderId="62" xfId="32" applyFont="1" applyFill="1" applyBorder="1">
      <alignment horizontal="left" vertical="center" wrapText="1" indent="1"/>
    </xf>
    <xf numFmtId="0" fontId="4" fillId="0" borderId="62" xfId="32" applyFont="1" applyFill="1" applyBorder="1">
      <alignment horizontal="left" vertical="center" wrapText="1" indent="1"/>
    </xf>
    <xf numFmtId="4" fontId="7" fillId="4" borderId="16" xfId="32" applyNumberFormat="1" applyFont="1" applyFill="1" applyBorder="1" applyAlignment="1">
      <alignment horizontal="right" vertical="center" indent="1"/>
    </xf>
    <xf numFmtId="4" fontId="7" fillId="0" borderId="21" xfId="32" applyNumberFormat="1" applyFont="1" applyFill="1" applyBorder="1" applyAlignment="1">
      <alignment horizontal="right" vertical="center" indent="1"/>
    </xf>
    <xf numFmtId="0" fontId="5" fillId="5" borderId="56" xfId="0" applyFont="1" applyFill="1" applyBorder="1" applyAlignment="1">
      <alignment horizontal="right" vertical="center" wrapText="1" indent="1"/>
    </xf>
    <xf numFmtId="4" fontId="46" fillId="5" borderId="39" xfId="0" applyNumberFormat="1" applyFont="1" applyFill="1" applyBorder="1" applyAlignment="1">
      <alignment horizontal="right" vertical="center"/>
    </xf>
    <xf numFmtId="0" fontId="19" fillId="5" borderId="31" xfId="32" applyFont="1" applyFill="1" applyBorder="1" applyAlignment="1">
      <alignment horizontal="left" vertical="center" indent="1"/>
    </xf>
    <xf numFmtId="2" fontId="4" fillId="7" borderId="61" xfId="31" applyNumberFormat="1" applyFont="1" applyFill="1" applyBorder="1">
      <alignment horizontal="right" vertical="center" indent="1"/>
    </xf>
    <xf numFmtId="2" fontId="4" fillId="0" borderId="61" xfId="31" applyNumberFormat="1" applyFont="1" applyBorder="1">
      <alignment horizontal="right" vertical="center" indent="1"/>
    </xf>
    <xf numFmtId="2" fontId="4" fillId="0" borderId="50" xfId="31" applyNumberFormat="1" applyFont="1" applyBorder="1">
      <alignment horizontal="right" vertical="center" indent="1"/>
    </xf>
    <xf numFmtId="0" fontId="4" fillId="5" borderId="0" xfId="0" applyFont="1" applyFill="1" applyAlignment="1">
      <alignment horizontal="right"/>
    </xf>
    <xf numFmtId="2" fontId="4" fillId="7" borderId="67" xfId="31" applyNumberFormat="1" applyFont="1" applyFill="1" applyBorder="1">
      <alignment horizontal="right" vertical="center" indent="1"/>
    </xf>
    <xf numFmtId="0" fontId="4" fillId="5" borderId="0" xfId="0" applyFont="1" applyFill="1"/>
    <xf numFmtId="168" fontId="5" fillId="0" borderId="0" xfId="0" applyNumberFormat="1" applyFont="1"/>
    <xf numFmtId="0" fontId="17" fillId="4" borderId="32" xfId="28" applyFont="1" applyFill="1" applyBorder="1">
      <alignment horizontal="right" vertical="center" wrapText="1" indent="1" readingOrder="2"/>
    </xf>
    <xf numFmtId="3" fontId="7" fillId="4" borderId="33" xfId="31" applyNumberFormat="1" applyFont="1" applyFill="1" applyBorder="1">
      <alignment horizontal="right" vertical="center" indent="1"/>
    </xf>
    <xf numFmtId="0" fontId="7" fillId="4" borderId="22" xfId="32" applyFont="1" applyFill="1" applyBorder="1">
      <alignment horizontal="left" vertical="center" wrapText="1" indent="1"/>
    </xf>
    <xf numFmtId="0" fontId="17" fillId="5" borderId="95" xfId="25" applyFont="1" applyFill="1" applyBorder="1" applyAlignment="1">
      <alignment horizontal="center" vertical="center" wrapText="1" readingOrder="2"/>
    </xf>
    <xf numFmtId="3" fontId="25" fillId="5" borderId="96" xfId="31" applyNumberFormat="1" applyFont="1" applyFill="1" applyBorder="1">
      <alignment horizontal="right" vertical="center" indent="1"/>
    </xf>
    <xf numFmtId="0" fontId="25" fillId="5" borderId="97" xfId="25" applyFont="1" applyFill="1" applyBorder="1" applyAlignment="1">
      <alignment horizontal="center" vertical="center" wrapText="1" readingOrder="2"/>
    </xf>
    <xf numFmtId="0" fontId="46" fillId="0" borderId="29" xfId="17" applyFont="1" applyBorder="1" applyAlignment="1">
      <alignment horizontal="right" vertical="center" indent="1"/>
    </xf>
    <xf numFmtId="0" fontId="46" fillId="8" borderId="30" xfId="17" applyFont="1" applyFill="1" applyBorder="1" applyAlignment="1">
      <alignment horizontal="right" vertical="center" indent="1"/>
    </xf>
    <xf numFmtId="0" fontId="46" fillId="0" borderId="30" xfId="17" applyFont="1" applyBorder="1" applyAlignment="1">
      <alignment horizontal="right" vertical="center" indent="1"/>
    </xf>
    <xf numFmtId="0" fontId="4" fillId="8" borderId="33" xfId="17" applyFont="1" applyFill="1" applyBorder="1" applyAlignment="1">
      <alignment horizontal="right" vertical="center" indent="1"/>
    </xf>
    <xf numFmtId="0" fontId="5" fillId="7" borderId="60" xfId="29" applyFont="1" applyFill="1" applyBorder="1">
      <alignment horizontal="right" vertical="center" wrapText="1" indent="1" readingOrder="2"/>
    </xf>
    <xf numFmtId="0" fontId="5" fillId="0" borderId="60" xfId="29" applyFont="1" applyFill="1" applyBorder="1">
      <alignment horizontal="right" vertical="center" wrapText="1" indent="1" readingOrder="2"/>
    </xf>
    <xf numFmtId="0" fontId="4" fillId="4" borderId="19" xfId="35" applyFont="1" applyFill="1" applyBorder="1" applyAlignment="1">
      <alignment horizontal="center" vertical="top" wrapText="1"/>
    </xf>
    <xf numFmtId="170" fontId="47" fillId="0" borderId="29" xfId="35" applyNumberFormat="1" applyFont="1" applyBorder="1" applyAlignment="1">
      <alignment horizontal="right" vertical="center" indent="1"/>
    </xf>
    <xf numFmtId="0" fontId="8" fillId="0" borderId="63" xfId="27" applyFont="1" applyFill="1" applyBorder="1">
      <alignment horizontal="right" vertical="center" wrapText="1" indent="1" readingOrder="2"/>
    </xf>
    <xf numFmtId="0" fontId="7" fillId="0" borderId="65" xfId="32" applyFont="1" applyFill="1" applyBorder="1">
      <alignment horizontal="left" vertical="center" wrapText="1" indent="1"/>
    </xf>
    <xf numFmtId="0" fontId="4" fillId="5" borderId="0" xfId="0" applyFont="1" applyFill="1" applyAlignment="1">
      <alignment readingOrder="1"/>
    </xf>
    <xf numFmtId="0" fontId="4" fillId="0" borderId="74" xfId="19" applyFont="1" applyBorder="1">
      <alignment horizontal="left" vertical="center"/>
    </xf>
    <xf numFmtId="0" fontId="8" fillId="6" borderId="58" xfId="0" applyFont="1" applyFill="1" applyBorder="1" applyAlignment="1">
      <alignment vertical="top" readingOrder="2"/>
    </xf>
    <xf numFmtId="0" fontId="8" fillId="6" borderId="77" xfId="0" applyFont="1" applyFill="1" applyBorder="1" applyAlignment="1">
      <alignment vertical="center"/>
    </xf>
    <xf numFmtId="0" fontId="4" fillId="6" borderId="0" xfId="0" applyFont="1" applyFill="1" applyAlignment="1">
      <alignment vertical="center"/>
    </xf>
    <xf numFmtId="0" fontId="5" fillId="6" borderId="0" xfId="0" applyFont="1" applyFill="1" applyAlignment="1">
      <alignment horizontal="center" vertical="center" readingOrder="1"/>
    </xf>
    <xf numFmtId="0" fontId="5" fillId="6" borderId="0" xfId="0" applyFont="1" applyFill="1" applyAlignment="1">
      <alignment horizontal="left" vertical="center" readingOrder="1"/>
    </xf>
    <xf numFmtId="0" fontId="8" fillId="0" borderId="46" xfId="29" applyFill="1" applyBorder="1">
      <alignment horizontal="right" vertical="center" wrapText="1" indent="1" readingOrder="2"/>
    </xf>
    <xf numFmtId="4" fontId="4" fillId="0" borderId="47" xfId="29" applyNumberFormat="1" applyFont="1" applyFill="1" applyBorder="1" applyAlignment="1">
      <alignment horizontal="right" vertical="center" indent="1"/>
    </xf>
    <xf numFmtId="4" fontId="4" fillId="0" borderId="47" xfId="29" applyNumberFormat="1" applyFont="1" applyFill="1" applyBorder="1" applyAlignment="1">
      <alignment horizontal="right" vertical="center"/>
    </xf>
    <xf numFmtId="0" fontId="4" fillId="0" borderId="48" xfId="32" applyFont="1" applyFill="1" applyBorder="1">
      <alignment horizontal="left" vertical="center" wrapText="1" indent="1"/>
    </xf>
    <xf numFmtId="4" fontId="4" fillId="0" borderId="61" xfId="29" applyNumberFormat="1" applyFont="1" applyFill="1" applyBorder="1" applyAlignment="1">
      <alignment horizontal="right" vertical="center" indent="1"/>
    </xf>
    <xf numFmtId="2" fontId="4" fillId="0" borderId="61" xfId="29" applyNumberFormat="1" applyFont="1" applyFill="1" applyBorder="1" applyAlignment="1">
      <alignment horizontal="right" vertical="center" indent="1"/>
    </xf>
    <xf numFmtId="0" fontId="8" fillId="6" borderId="0" xfId="0" applyFont="1" applyFill="1" applyAlignment="1">
      <alignment horizontal="right" vertical="center"/>
    </xf>
    <xf numFmtId="0" fontId="8" fillId="6" borderId="0" xfId="0" applyFont="1" applyFill="1" applyAlignment="1">
      <alignment vertical="center"/>
    </xf>
    <xf numFmtId="0" fontId="5" fillId="6" borderId="0" xfId="0" applyFont="1" applyFill="1" applyAlignment="1">
      <alignment horizontal="left" vertical="center"/>
    </xf>
    <xf numFmtId="3" fontId="55" fillId="7" borderId="98" xfId="2" applyNumberFormat="1" applyFont="1" applyFill="1" applyBorder="1" applyAlignment="1">
      <alignment horizontal="center" vertical="center" wrapText="1"/>
    </xf>
    <xf numFmtId="0" fontId="8" fillId="7" borderId="99" xfId="29" applyFill="1" applyBorder="1" applyAlignment="1">
      <alignment horizontal="center" vertical="center" wrapText="1" readingOrder="2"/>
    </xf>
    <xf numFmtId="0" fontId="5" fillId="7" borderId="99" xfId="32" applyFont="1" applyFill="1" applyBorder="1" applyAlignment="1">
      <alignment horizontal="center" vertical="center" wrapText="1"/>
    </xf>
    <xf numFmtId="3" fontId="56" fillId="7" borderId="99" xfId="2" applyNumberFormat="1" applyFont="1" applyFill="1" applyBorder="1" applyAlignment="1">
      <alignment horizontal="center" vertical="center" wrapText="1"/>
    </xf>
    <xf numFmtId="3" fontId="56" fillId="7" borderId="98" xfId="2" applyNumberFormat="1" applyFont="1" applyFill="1" applyBorder="1" applyAlignment="1">
      <alignment horizontal="center" vertical="center" wrapText="1"/>
    </xf>
    <xf numFmtId="3" fontId="73" fillId="7" borderId="100" xfId="2" applyNumberFormat="1" applyFont="1" applyFill="1" applyBorder="1" applyAlignment="1">
      <alignment horizontal="left" vertical="center"/>
    </xf>
    <xf numFmtId="3" fontId="56" fillId="7" borderId="99" xfId="2" applyNumberFormat="1" applyFont="1" applyFill="1" applyBorder="1" applyAlignment="1">
      <alignment vertical="center"/>
    </xf>
    <xf numFmtId="0" fontId="4" fillId="3" borderId="0" xfId="0" applyFont="1" applyFill="1"/>
    <xf numFmtId="0" fontId="17" fillId="4" borderId="15" xfId="29" applyFont="1" applyFill="1" applyBorder="1">
      <alignment horizontal="right" vertical="center" wrapText="1" indent="1" readingOrder="2"/>
    </xf>
    <xf numFmtId="0" fontId="17" fillId="0" borderId="15" xfId="29" applyFont="1" applyFill="1" applyBorder="1">
      <alignment horizontal="right" vertical="center" wrapText="1" indent="1" readingOrder="2"/>
    </xf>
    <xf numFmtId="3" fontId="4" fillId="0" borderId="0" xfId="0" applyNumberFormat="1" applyFont="1"/>
    <xf numFmtId="0" fontId="5" fillId="5" borderId="0" xfId="0" applyFont="1" applyFill="1" applyAlignment="1">
      <alignment horizontal="center"/>
    </xf>
    <xf numFmtId="0" fontId="46" fillId="0" borderId="21" xfId="17" applyFont="1" applyBorder="1" applyAlignment="1">
      <alignment horizontal="right" vertical="center" indent="1"/>
    </xf>
    <xf numFmtId="0" fontId="46" fillId="8" borderId="16" xfId="17" applyFont="1" applyFill="1" applyBorder="1" applyAlignment="1">
      <alignment horizontal="right" vertical="center" indent="1"/>
    </xf>
    <xf numFmtId="0" fontId="46" fillId="0" borderId="16" xfId="17" applyFont="1" applyBorder="1" applyAlignment="1">
      <alignment horizontal="right" vertical="center" indent="1"/>
    </xf>
    <xf numFmtId="0" fontId="4" fillId="8" borderId="22" xfId="17" applyFont="1" applyFill="1" applyBorder="1" applyAlignment="1">
      <alignment horizontal="right" vertical="center" indent="1"/>
    </xf>
    <xf numFmtId="169" fontId="5" fillId="0" borderId="36" xfId="1" applyNumberFormat="1" applyFont="1" applyFill="1" applyBorder="1" applyAlignment="1">
      <alignment horizontal="right" vertical="center"/>
    </xf>
    <xf numFmtId="0" fontId="8" fillId="5" borderId="20" xfId="27" applyFont="1" applyFill="1" applyBorder="1">
      <alignment horizontal="right" vertical="center" wrapText="1" indent="1" readingOrder="2"/>
    </xf>
    <xf numFmtId="169" fontId="5" fillId="5" borderId="28" xfId="1" applyNumberFormat="1" applyFont="1" applyFill="1" applyBorder="1" applyAlignment="1">
      <alignment horizontal="right" vertical="center"/>
    </xf>
    <xf numFmtId="0" fontId="24" fillId="5" borderId="23" xfId="32" applyFill="1" applyBorder="1">
      <alignment horizontal="left" vertical="center" wrapText="1" indent="1"/>
    </xf>
    <xf numFmtId="169" fontId="24" fillId="4" borderId="33" xfId="1" applyNumberFormat="1" applyFont="1" applyFill="1" applyBorder="1" applyAlignment="1">
      <alignment horizontal="right" vertical="center"/>
    </xf>
    <xf numFmtId="0" fontId="24" fillId="4" borderId="22" xfId="32" applyFill="1" applyBorder="1">
      <alignment horizontal="left" vertical="center" wrapText="1" indent="1"/>
    </xf>
    <xf numFmtId="171" fontId="5" fillId="4" borderId="47" xfId="1" applyNumberFormat="1" applyFont="1" applyFill="1" applyBorder="1" applyAlignment="1">
      <alignment horizontal="right" vertical="center" indent="1"/>
    </xf>
    <xf numFmtId="0" fontId="24" fillId="5" borderId="0" xfId="0" applyFont="1" applyFill="1" applyAlignment="1">
      <alignment horizontal="right" vertical="center"/>
    </xf>
    <xf numFmtId="0" fontId="24" fillId="5" borderId="0" xfId="0" applyFont="1" applyFill="1" applyAlignment="1">
      <alignment horizontal="left" vertical="center"/>
    </xf>
    <xf numFmtId="0" fontId="45" fillId="5" borderId="0" xfId="0" applyFont="1" applyFill="1"/>
    <xf numFmtId="0" fontId="4" fillId="5" borderId="0" xfId="0" applyFont="1" applyFill="1" applyAlignment="1">
      <alignment horizontal="left" vertical="top" wrapText="1" indent="1" readingOrder="1"/>
    </xf>
    <xf numFmtId="0" fontId="0" fillId="5" borderId="0" xfId="0" applyFill="1" applyAlignment="1">
      <alignment vertical="center"/>
    </xf>
    <xf numFmtId="0" fontId="4" fillId="5" borderId="76" xfId="19" applyFont="1" applyFill="1" applyBorder="1">
      <alignment horizontal="left" vertical="center"/>
    </xf>
    <xf numFmtId="0" fontId="4" fillId="5" borderId="75" xfId="18" applyFont="1" applyFill="1" applyBorder="1" applyAlignment="1">
      <alignment horizontal="right" vertical="center" readingOrder="2"/>
    </xf>
    <xf numFmtId="1" fontId="5" fillId="11" borderId="69" xfId="11" applyFont="1" applyFill="1" applyBorder="1" applyAlignment="1">
      <alignment horizontal="center" vertical="center" wrapText="1" readingOrder="1"/>
    </xf>
    <xf numFmtId="0" fontId="56" fillId="11" borderId="69" xfId="0" applyFont="1" applyFill="1" applyBorder="1" applyAlignment="1">
      <alignment horizontal="center" vertical="center" wrapText="1"/>
    </xf>
    <xf numFmtId="1" fontId="5" fillId="11" borderId="47" xfId="11" applyFont="1" applyFill="1" applyBorder="1" applyAlignment="1">
      <alignment horizontal="center" vertical="center" readingOrder="1"/>
    </xf>
    <xf numFmtId="0" fontId="8" fillId="11" borderId="49" xfId="29" applyFill="1" applyBorder="1">
      <alignment horizontal="right" vertical="center" wrapText="1" indent="1" readingOrder="2"/>
    </xf>
    <xf numFmtId="4" fontId="4" fillId="11" borderId="50" xfId="29" applyNumberFormat="1" applyFont="1" applyFill="1" applyBorder="1" applyAlignment="1">
      <alignment horizontal="right" vertical="center" indent="1"/>
    </xf>
    <xf numFmtId="2" fontId="4" fillId="11" borderId="50" xfId="29" applyNumberFormat="1" applyFont="1" applyFill="1" applyBorder="1" applyAlignment="1">
      <alignment horizontal="right" vertical="center" indent="1"/>
    </xf>
    <xf numFmtId="0" fontId="4" fillId="11" borderId="51" xfId="32" applyFont="1" applyFill="1" applyBorder="1">
      <alignment horizontal="left" vertical="center" wrapText="1" indent="1"/>
    </xf>
    <xf numFmtId="0" fontId="8" fillId="11" borderId="60" xfId="29" applyFill="1" applyBorder="1">
      <alignment horizontal="right" vertical="center" wrapText="1" indent="1" readingOrder="2"/>
    </xf>
    <xf numFmtId="4" fontId="4" fillId="11" borderId="61" xfId="29" applyNumberFormat="1" applyFont="1" applyFill="1" applyBorder="1" applyAlignment="1">
      <alignment horizontal="right" vertical="center" indent="1"/>
    </xf>
    <xf numFmtId="2" fontId="4" fillId="11" borderId="61" xfId="29" applyNumberFormat="1" applyFont="1" applyFill="1" applyBorder="1" applyAlignment="1">
      <alignment horizontal="right" vertical="center" indent="1"/>
    </xf>
    <xf numFmtId="0" fontId="4" fillId="11" borderId="62" xfId="32" applyFont="1" applyFill="1" applyBorder="1">
      <alignment horizontal="left" vertical="center" wrapText="1" indent="1"/>
    </xf>
    <xf numFmtId="0" fontId="8" fillId="11" borderId="52" xfId="29" applyFill="1" applyBorder="1">
      <alignment horizontal="right" vertical="center" wrapText="1" indent="1" readingOrder="2"/>
    </xf>
    <xf numFmtId="4" fontId="4" fillId="11" borderId="53" xfId="29" applyNumberFormat="1" applyFont="1" applyFill="1" applyBorder="1" applyAlignment="1">
      <alignment horizontal="right" vertical="center" indent="1"/>
    </xf>
    <xf numFmtId="2" fontId="4" fillId="11" borderId="53" xfId="29" applyNumberFormat="1" applyFont="1" applyFill="1" applyBorder="1" applyAlignment="1">
      <alignment horizontal="right" vertical="center" indent="1"/>
    </xf>
    <xf numFmtId="0" fontId="4" fillId="11" borderId="54" xfId="32" applyFont="1" applyFill="1" applyBorder="1">
      <alignment horizontal="left" vertical="center" wrapText="1" indent="1"/>
    </xf>
    <xf numFmtId="0" fontId="8" fillId="11" borderId="46" xfId="29" applyFill="1" applyBorder="1">
      <alignment horizontal="right" vertical="center" wrapText="1" indent="1" readingOrder="2"/>
    </xf>
    <xf numFmtId="0" fontId="5" fillId="11" borderId="48" xfId="32" applyFont="1" applyFill="1" applyBorder="1">
      <alignment horizontal="left" vertical="center" wrapText="1" indent="1"/>
    </xf>
    <xf numFmtId="0" fontId="4" fillId="0" borderId="22" xfId="32" applyFont="1" applyFill="1" applyBorder="1">
      <alignment horizontal="left" vertical="center" wrapText="1" indent="1"/>
    </xf>
    <xf numFmtId="0" fontId="75" fillId="5" borderId="0" xfId="0" applyFont="1" applyFill="1" applyAlignment="1">
      <alignment horizontal="right" vertical="top" wrapText="1" indent="1" readingOrder="2"/>
    </xf>
    <xf numFmtId="0" fontId="76" fillId="5" borderId="0" xfId="0" applyFont="1" applyFill="1"/>
    <xf numFmtId="0" fontId="77" fillId="5" borderId="0" xfId="0" applyFont="1" applyFill="1" applyAlignment="1">
      <alignment horizontal="left" vertical="top" wrapText="1" indent="1" readingOrder="1"/>
    </xf>
    <xf numFmtId="4" fontId="7" fillId="7" borderId="61" xfId="0" quotePrefix="1" applyNumberFormat="1" applyFont="1" applyFill="1" applyBorder="1" applyAlignment="1">
      <alignment horizontal="right" vertical="center" wrapText="1" indent="1"/>
    </xf>
    <xf numFmtId="4" fontId="7" fillId="0" borderId="61" xfId="0" quotePrefix="1" applyNumberFormat="1" applyFont="1" applyBorder="1" applyAlignment="1">
      <alignment horizontal="right" vertical="center" wrapText="1" indent="1"/>
    </xf>
    <xf numFmtId="4" fontId="7" fillId="7" borderId="67" xfId="0" quotePrefix="1" applyNumberFormat="1" applyFont="1" applyFill="1" applyBorder="1" applyAlignment="1">
      <alignment horizontal="right" vertical="center" wrapText="1" indent="1"/>
    </xf>
    <xf numFmtId="4" fontId="4" fillId="7" borderId="61" xfId="0" quotePrefix="1" applyNumberFormat="1" applyFont="1" applyFill="1" applyBorder="1" applyAlignment="1">
      <alignment horizontal="right" vertical="center" wrapText="1" indent="1"/>
    </xf>
    <xf numFmtId="4" fontId="4" fillId="0" borderId="61" xfId="0" quotePrefix="1" applyNumberFormat="1" applyFont="1" applyBorder="1" applyAlignment="1">
      <alignment horizontal="right" vertical="center" wrapText="1" indent="1"/>
    </xf>
    <xf numFmtId="4" fontId="4" fillId="7" borderId="67" xfId="0" quotePrefix="1" applyNumberFormat="1" applyFont="1" applyFill="1" applyBorder="1" applyAlignment="1">
      <alignment horizontal="right" vertical="center" wrapText="1" indent="1"/>
    </xf>
    <xf numFmtId="0" fontId="4" fillId="5" borderId="0" xfId="0" applyFont="1" applyFill="1" applyAlignment="1">
      <alignment vertical="center"/>
    </xf>
    <xf numFmtId="2" fontId="4" fillId="7" borderId="61" xfId="31" applyNumberFormat="1" applyFont="1" applyFill="1" applyBorder="1" applyAlignment="1">
      <alignment horizontal="left" vertical="center" wrapText="1"/>
    </xf>
    <xf numFmtId="2" fontId="4" fillId="0" borderId="61" xfId="31" applyNumberFormat="1" applyFont="1" applyBorder="1" applyAlignment="1">
      <alignment horizontal="left" vertical="center" wrapText="1"/>
    </xf>
    <xf numFmtId="2" fontId="7" fillId="7" borderId="61" xfId="31" applyNumberFormat="1" applyFont="1" applyFill="1" applyBorder="1" applyAlignment="1">
      <alignment horizontal="right" vertical="center" wrapText="1" readingOrder="1"/>
    </xf>
    <xf numFmtId="167" fontId="7" fillId="0" borderId="61" xfId="31" applyNumberFormat="1" applyFont="1" applyBorder="1" applyAlignment="1">
      <alignment horizontal="right" vertical="center" wrapText="1" readingOrder="1"/>
    </xf>
    <xf numFmtId="167" fontId="7" fillId="7" borderId="61" xfId="31" applyNumberFormat="1" applyFont="1" applyFill="1" applyBorder="1" applyAlignment="1">
      <alignment horizontal="right" vertical="center" wrapText="1" readingOrder="1"/>
    </xf>
    <xf numFmtId="167" fontId="4" fillId="0" borderId="50" xfId="31" applyNumberFormat="1" applyFont="1" applyBorder="1" applyAlignment="1">
      <alignment horizontal="right" vertical="center" readingOrder="1"/>
    </xf>
    <xf numFmtId="2" fontId="7" fillId="7" borderId="61" xfId="31" applyNumberFormat="1" applyFont="1" applyFill="1" applyBorder="1" applyAlignment="1">
      <alignment horizontal="right" vertical="center" readingOrder="1"/>
    </xf>
    <xf numFmtId="2" fontId="7" fillId="7" borderId="67" xfId="31" applyNumberFormat="1" applyFont="1" applyFill="1" applyBorder="1" applyAlignment="1">
      <alignment horizontal="right" vertical="center" readingOrder="1"/>
    </xf>
    <xf numFmtId="167" fontId="7" fillId="0" borderId="50" xfId="31" applyNumberFormat="1" applyFont="1" applyBorder="1" applyAlignment="1">
      <alignment horizontal="right" vertical="center" readingOrder="1"/>
    </xf>
    <xf numFmtId="0" fontId="4" fillId="5" borderId="0" xfId="29" applyFont="1" applyFill="1" applyBorder="1">
      <alignment horizontal="right" vertical="center" wrapText="1" indent="1" readingOrder="2"/>
    </xf>
    <xf numFmtId="2" fontId="4" fillId="5" borderId="0" xfId="31" applyNumberFormat="1" applyFont="1" applyFill="1" applyBorder="1">
      <alignment horizontal="right" vertical="center" indent="1"/>
    </xf>
    <xf numFmtId="2" fontId="4" fillId="5" borderId="0" xfId="31" applyNumberFormat="1" applyFont="1" applyFill="1" applyBorder="1" applyAlignment="1">
      <alignment horizontal="left" vertical="center" indent="1" readingOrder="1"/>
    </xf>
    <xf numFmtId="167" fontId="4" fillId="5" borderId="0" xfId="31" applyNumberFormat="1" applyFont="1" applyFill="1" applyBorder="1" applyAlignment="1">
      <alignment horizontal="left" vertical="center" wrapText="1" readingOrder="1"/>
    </xf>
    <xf numFmtId="0" fontId="4" fillId="5" borderId="0" xfId="32" applyFont="1" applyFill="1" applyBorder="1">
      <alignment horizontal="left" vertical="center" wrapText="1" indent="1"/>
    </xf>
    <xf numFmtId="165" fontId="7" fillId="0" borderId="59" xfId="4" applyNumberFormat="1" applyFont="1" applyFill="1" applyBorder="1" applyAlignment="1">
      <alignment horizontal="right" vertical="center" indent="1"/>
    </xf>
    <xf numFmtId="165" fontId="7" fillId="7" borderId="0" xfId="4" applyNumberFormat="1" applyFont="1" applyFill="1" applyBorder="1" applyAlignment="1">
      <alignment horizontal="right" vertical="center" indent="1"/>
    </xf>
    <xf numFmtId="165" fontId="24" fillId="9" borderId="59" xfId="4" applyNumberFormat="1" applyFont="1" applyFill="1" applyBorder="1" applyAlignment="1">
      <alignment horizontal="right" vertical="center" indent="1"/>
    </xf>
    <xf numFmtId="4" fontId="4" fillId="0" borderId="21" xfId="32" applyNumberFormat="1" applyFont="1" applyFill="1" applyBorder="1" applyAlignment="1">
      <alignment horizontal="right" vertical="center" indent="1"/>
    </xf>
    <xf numFmtId="0" fontId="5" fillId="0" borderId="8" xfId="0" applyFont="1" applyBorder="1" applyAlignment="1">
      <alignment horizontal="center" vertical="center" readingOrder="2"/>
    </xf>
    <xf numFmtId="1" fontId="25" fillId="4" borderId="23" xfId="11" applyFont="1" applyFill="1" applyBorder="1">
      <alignment horizontal="center" vertical="center"/>
    </xf>
    <xf numFmtId="3" fontId="24" fillId="0" borderId="21" xfId="25" applyNumberFormat="1" applyFont="1" applyFill="1" applyBorder="1" applyAlignment="1">
      <alignment horizontal="right" vertical="center" indent="1"/>
    </xf>
    <xf numFmtId="3" fontId="24" fillId="4" borderId="16" xfId="25" applyNumberFormat="1" applyFont="1" applyFill="1" applyBorder="1" applyAlignment="1">
      <alignment horizontal="right" vertical="center" indent="1"/>
    </xf>
    <xf numFmtId="3" fontId="24" fillId="0" borderId="16" xfId="25" applyNumberFormat="1" applyFont="1" applyFill="1" applyBorder="1" applyAlignment="1">
      <alignment horizontal="right" vertical="center" indent="1"/>
    </xf>
    <xf numFmtId="0" fontId="47" fillId="8" borderId="23" xfId="17" applyFont="1" applyFill="1" applyBorder="1" applyAlignment="1">
      <alignment horizontal="center" vertical="center"/>
    </xf>
    <xf numFmtId="167" fontId="7" fillId="7" borderId="61" xfId="31" applyNumberFormat="1" applyFont="1" applyFill="1" applyBorder="1" applyAlignment="1">
      <alignment horizontal="right" vertical="center" readingOrder="1"/>
    </xf>
    <xf numFmtId="0" fontId="46" fillId="0" borderId="21" xfId="0" applyFont="1" applyBorder="1" applyAlignment="1">
      <alignment horizontal="right" vertical="center"/>
    </xf>
    <xf numFmtId="0" fontId="46" fillId="5" borderId="31" xfId="0" applyFont="1" applyFill="1" applyBorder="1" applyAlignment="1">
      <alignment horizontal="right" vertical="center"/>
    </xf>
    <xf numFmtId="0" fontId="8" fillId="5" borderId="0" xfId="0" applyFont="1" applyFill="1"/>
    <xf numFmtId="0" fontId="5" fillId="0" borderId="40" xfId="35" applyFont="1" applyBorder="1" applyAlignment="1">
      <alignment horizontal="right" vertical="center" indent="1"/>
    </xf>
    <xf numFmtId="170" fontId="46" fillId="0" borderId="41" xfId="35" applyNumberFormat="1" applyFont="1" applyBorder="1" applyAlignment="1">
      <alignment horizontal="right" vertical="center" indent="1"/>
    </xf>
    <xf numFmtId="0" fontId="12" fillId="0" borderId="36" xfId="32" applyFont="1" applyFill="1" applyBorder="1" applyAlignment="1">
      <alignment horizontal="left" vertical="center" indent="1"/>
    </xf>
    <xf numFmtId="0" fontId="31" fillId="4" borderId="39" xfId="12" applyFont="1" applyFill="1" applyBorder="1" applyAlignment="1">
      <alignment horizontal="center" vertical="top" wrapText="1"/>
    </xf>
    <xf numFmtId="0" fontId="31" fillId="4" borderId="31" xfId="12" applyFont="1" applyFill="1" applyBorder="1" applyAlignment="1">
      <alignment horizontal="center" vertical="top" wrapText="1"/>
    </xf>
    <xf numFmtId="0" fontId="5" fillId="0" borderId="109" xfId="32" applyFont="1" applyFill="1" applyBorder="1" applyAlignment="1">
      <alignment horizontal="center" vertical="center" wrapText="1"/>
    </xf>
    <xf numFmtId="0" fontId="7" fillId="0" borderId="41" xfId="31" applyFont="1" applyBorder="1">
      <alignment horizontal="right" vertical="center" indent="1"/>
    </xf>
    <xf numFmtId="3" fontId="7" fillId="0" borderId="41" xfId="31" applyNumberFormat="1" applyFont="1" applyBorder="1">
      <alignment horizontal="right" vertical="center" indent="1"/>
    </xf>
    <xf numFmtId="0" fontId="5" fillId="0" borderId="36" xfId="32" applyFont="1" applyFill="1" applyBorder="1" applyAlignment="1">
      <alignment horizontal="center" vertical="center" wrapText="1"/>
    </xf>
    <xf numFmtId="0" fontId="4" fillId="9" borderId="0" xfId="0" applyFont="1" applyFill="1" applyAlignment="1">
      <alignment horizontal="right" readingOrder="2"/>
    </xf>
    <xf numFmtId="0" fontId="5" fillId="0" borderId="79" xfId="29" applyFont="1" applyFill="1" applyBorder="1">
      <alignment horizontal="right" vertical="center" wrapText="1" indent="1" readingOrder="2"/>
    </xf>
    <xf numFmtId="2" fontId="4" fillId="0" borderId="110" xfId="31" applyNumberFormat="1" applyFont="1" applyBorder="1" applyAlignment="1">
      <alignment horizontal="left" vertical="center" wrapText="1"/>
    </xf>
    <xf numFmtId="167" fontId="7" fillId="0" borderId="110" xfId="31" applyNumberFormat="1" applyFont="1" applyBorder="1" applyAlignment="1">
      <alignment horizontal="right" vertical="center" wrapText="1" readingOrder="1"/>
    </xf>
    <xf numFmtId="167" fontId="4" fillId="0" borderId="110" xfId="31" applyNumberFormat="1" applyFont="1" applyBorder="1" applyAlignment="1">
      <alignment horizontal="right" vertical="center" wrapText="1" readingOrder="1"/>
    </xf>
    <xf numFmtId="0" fontId="7" fillId="0" borderId="80" xfId="32" applyFont="1" applyFill="1" applyBorder="1">
      <alignment horizontal="left" vertical="center" wrapText="1" indent="1"/>
    </xf>
    <xf numFmtId="0" fontId="5" fillId="9" borderId="111" xfId="29" applyFont="1" applyFill="1" applyBorder="1">
      <alignment horizontal="right" vertical="center" wrapText="1" indent="1" readingOrder="2"/>
    </xf>
    <xf numFmtId="2" fontId="4" fillId="9" borderId="112" xfId="31" applyNumberFormat="1" applyFont="1" applyFill="1" applyBorder="1" applyAlignment="1">
      <alignment horizontal="left" vertical="center" wrapText="1"/>
    </xf>
    <xf numFmtId="167" fontId="4" fillId="9" borderId="112" xfId="31" applyNumberFormat="1" applyFont="1" applyFill="1" applyBorder="1" applyAlignment="1">
      <alignment horizontal="right" vertical="center" wrapText="1" readingOrder="1"/>
    </xf>
    <xf numFmtId="0" fontId="7" fillId="9" borderId="113" xfId="32" applyFont="1" applyFill="1" applyBorder="1">
      <alignment horizontal="left" vertical="center" wrapText="1" indent="1"/>
    </xf>
    <xf numFmtId="170" fontId="47" fillId="4" borderId="29" xfId="35" applyNumberFormat="1" applyFont="1" applyFill="1" applyBorder="1" applyAlignment="1">
      <alignment horizontal="right" vertical="center" indent="1"/>
    </xf>
    <xf numFmtId="170" fontId="5" fillId="0" borderId="35" xfId="35" applyNumberFormat="1" applyFont="1" applyBorder="1" applyAlignment="1">
      <alignment horizontal="right" vertical="center" indent="1"/>
    </xf>
    <xf numFmtId="0" fontId="4" fillId="5" borderId="0" xfId="0" applyFont="1" applyFill="1" applyAlignment="1">
      <alignment horizontal="right" readingOrder="2"/>
    </xf>
    <xf numFmtId="170" fontId="43" fillId="0" borderId="35" xfId="38" applyNumberFormat="1" applyFont="1" applyBorder="1" applyAlignment="1">
      <alignment horizontal="right" vertical="center" indent="1"/>
    </xf>
    <xf numFmtId="170" fontId="47" fillId="0" borderId="35" xfId="38" applyNumberFormat="1" applyFont="1" applyBorder="1" applyAlignment="1">
      <alignment horizontal="right" vertical="center" indent="1"/>
    </xf>
    <xf numFmtId="169" fontId="5" fillId="0" borderId="114" xfId="1" applyNumberFormat="1" applyFont="1" applyFill="1" applyBorder="1" applyAlignment="1">
      <alignment horizontal="right" vertical="center"/>
    </xf>
    <xf numFmtId="169" fontId="4" fillId="0" borderId="115" xfId="1" applyNumberFormat="1" applyFont="1" applyFill="1" applyBorder="1" applyAlignment="1">
      <alignment horizontal="right" vertical="center"/>
    </xf>
    <xf numFmtId="169" fontId="5" fillId="0" borderId="115" xfId="1" applyNumberFormat="1" applyFont="1" applyFill="1" applyBorder="1" applyAlignment="1">
      <alignment horizontal="right" vertical="center"/>
    </xf>
    <xf numFmtId="167" fontId="4" fillId="7" borderId="61" xfId="31" applyNumberFormat="1" applyFont="1" applyFill="1" applyBorder="1" applyAlignment="1">
      <alignment horizontal="right" vertical="center" readingOrder="1"/>
    </xf>
    <xf numFmtId="167" fontId="4" fillId="0" borderId="61" xfId="31" applyNumberFormat="1" applyFont="1" applyBorder="1">
      <alignment horizontal="right" vertical="center" indent="1"/>
    </xf>
    <xf numFmtId="167" fontId="7" fillId="7" borderId="67" xfId="31" applyNumberFormat="1" applyFont="1" applyFill="1" applyBorder="1" applyAlignment="1">
      <alignment horizontal="right" vertical="center" readingOrder="1"/>
    </xf>
    <xf numFmtId="4" fontId="24" fillId="0" borderId="50" xfId="31" quotePrefix="1" applyNumberFormat="1" applyBorder="1">
      <alignment horizontal="right" vertical="center" indent="1"/>
    </xf>
    <xf numFmtId="4" fontId="24" fillId="0" borderId="67" xfId="31" applyNumberFormat="1" applyBorder="1">
      <alignment horizontal="right" vertical="center" indent="1"/>
    </xf>
    <xf numFmtId="4" fontId="7" fillId="0" borderId="64" xfId="31" applyNumberFormat="1" applyFont="1" applyBorder="1">
      <alignment horizontal="right" vertical="center" indent="1"/>
    </xf>
    <xf numFmtId="4" fontId="7" fillId="7" borderId="61" xfId="31" applyNumberFormat="1" applyFont="1" applyFill="1" applyBorder="1">
      <alignment horizontal="right" vertical="center" indent="1"/>
    </xf>
    <xf numFmtId="4" fontId="7" fillId="0" borderId="61" xfId="31" applyNumberFormat="1" applyFont="1" applyBorder="1">
      <alignment horizontal="right" vertical="center" indent="1"/>
    </xf>
    <xf numFmtId="4" fontId="7" fillId="7" borderId="61" xfId="32" quotePrefix="1" applyNumberFormat="1" applyFont="1" applyFill="1" applyBorder="1" applyAlignment="1">
      <alignment horizontal="right" vertical="center" indent="1"/>
    </xf>
    <xf numFmtId="4" fontId="7" fillId="0" borderId="61" xfId="32" quotePrefix="1" applyNumberFormat="1" applyFont="1" applyFill="1" applyBorder="1" applyAlignment="1">
      <alignment horizontal="right" vertical="center" indent="1"/>
    </xf>
    <xf numFmtId="4" fontId="7" fillId="0" borderId="67" xfId="31" applyNumberFormat="1" applyFont="1" applyBorder="1">
      <alignment horizontal="right" vertical="center" indent="1"/>
    </xf>
    <xf numFmtId="4" fontId="7" fillId="0" borderId="64" xfId="32" applyNumberFormat="1" applyFont="1" applyFill="1" applyBorder="1" applyAlignment="1">
      <alignment horizontal="right" vertical="center" indent="1"/>
    </xf>
    <xf numFmtId="4" fontId="7" fillId="7" borderId="61" xfId="32" applyNumberFormat="1" applyFont="1" applyFill="1" applyBorder="1" applyAlignment="1">
      <alignment horizontal="right" vertical="center" indent="1"/>
    </xf>
    <xf numFmtId="4" fontId="7" fillId="0" borderId="61" xfId="32" applyNumberFormat="1" applyFont="1" applyFill="1" applyBorder="1" applyAlignment="1">
      <alignment horizontal="right" vertical="center" indent="1"/>
    </xf>
    <xf numFmtId="4" fontId="4" fillId="0" borderId="61" xfId="32" applyNumberFormat="1" applyFont="1" applyFill="1" applyBorder="1" applyAlignment="1">
      <alignment horizontal="right" vertical="center" indent="1"/>
    </xf>
    <xf numFmtId="4" fontId="7" fillId="0" borderId="67" xfId="32" applyNumberFormat="1" applyFont="1" applyFill="1" applyBorder="1" applyAlignment="1">
      <alignment horizontal="right" vertical="center" indent="1"/>
    </xf>
    <xf numFmtId="4" fontId="4" fillId="0" borderId="61" xfId="31" applyNumberFormat="1" applyFont="1" applyBorder="1">
      <alignment horizontal="right" vertical="center" indent="1"/>
    </xf>
    <xf numFmtId="4" fontId="4" fillId="7" borderId="61" xfId="32" quotePrefix="1" applyNumberFormat="1" applyFont="1" applyFill="1" applyBorder="1" applyAlignment="1">
      <alignment horizontal="right" vertical="center" indent="1"/>
    </xf>
    <xf numFmtId="2" fontId="4" fillId="0" borderId="64" xfId="32" applyNumberFormat="1" applyFont="1" applyFill="1" applyBorder="1" applyAlignment="1">
      <alignment horizontal="right" vertical="center" indent="1"/>
    </xf>
    <xf numFmtId="2" fontId="4" fillId="3" borderId="0" xfId="31" applyNumberFormat="1" applyFont="1" applyFill="1" applyBorder="1">
      <alignment horizontal="right" vertical="center" indent="1"/>
    </xf>
    <xf numFmtId="2" fontId="4" fillId="3" borderId="0" xfId="31" applyNumberFormat="1" applyFont="1" applyFill="1" applyBorder="1" applyAlignment="1">
      <alignment horizontal="left" vertical="center" indent="1" readingOrder="1"/>
    </xf>
    <xf numFmtId="167" fontId="4" fillId="3" borderId="0" xfId="31" applyNumberFormat="1" applyFont="1" applyFill="1" applyBorder="1" applyAlignment="1">
      <alignment horizontal="left" vertical="center" wrapText="1" readingOrder="1"/>
    </xf>
    <xf numFmtId="0" fontId="4" fillId="3" borderId="0" xfId="32" applyFont="1" applyFill="1" applyBorder="1">
      <alignment horizontal="left" vertical="center" wrapText="1" indent="1"/>
    </xf>
    <xf numFmtId="0" fontId="5" fillId="3" borderId="0" xfId="17" applyFont="1" applyFill="1"/>
    <xf numFmtId="2" fontId="4" fillId="3" borderId="0" xfId="31" applyNumberFormat="1" applyFont="1" applyFill="1" applyBorder="1" applyAlignment="1">
      <alignment horizontal="right" vertical="center" readingOrder="1"/>
    </xf>
    <xf numFmtId="167" fontId="4" fillId="3" borderId="0" xfId="31" applyNumberFormat="1" applyFont="1" applyFill="1" applyBorder="1" applyAlignment="1">
      <alignment horizontal="right" vertical="center" wrapText="1" readingOrder="1"/>
    </xf>
    <xf numFmtId="0" fontId="4" fillId="3" borderId="0" xfId="32" applyFont="1" applyFill="1" applyBorder="1" applyAlignment="1">
      <alignment horizontal="right" vertical="center" wrapText="1" readingOrder="1"/>
    </xf>
    <xf numFmtId="0" fontId="5" fillId="3" borderId="0" xfId="17" applyFont="1" applyFill="1" applyAlignment="1">
      <alignment horizontal="right" readingOrder="1"/>
    </xf>
    <xf numFmtId="4" fontId="7" fillId="0" borderId="31" xfId="32" applyNumberFormat="1" applyFont="1" applyFill="1" applyBorder="1" applyAlignment="1">
      <alignment horizontal="right" vertical="center" indent="1"/>
    </xf>
    <xf numFmtId="4" fontId="7" fillId="4" borderId="0" xfId="32" applyNumberFormat="1" applyFont="1" applyFill="1" applyBorder="1" applyAlignment="1">
      <alignment horizontal="right" vertical="center" indent="1"/>
    </xf>
    <xf numFmtId="2" fontId="4" fillId="0" borderId="64" xfId="31" applyNumberFormat="1" applyFont="1" applyBorder="1">
      <alignment horizontal="right" vertical="center" indent="1"/>
    </xf>
    <xf numFmtId="0" fontId="8" fillId="0" borderId="63" xfId="29" applyFill="1" applyBorder="1" applyAlignment="1">
      <alignment horizontal="center" vertical="center" wrapText="1" readingOrder="2"/>
    </xf>
    <xf numFmtId="0" fontId="8" fillId="7" borderId="60" xfId="29" applyFill="1" applyBorder="1" applyAlignment="1">
      <alignment horizontal="center" vertical="center" wrapText="1" readingOrder="2"/>
    </xf>
    <xf numFmtId="0" fontId="8" fillId="0" borderId="60" xfId="29" applyFill="1" applyBorder="1" applyAlignment="1">
      <alignment horizontal="center" vertical="center" wrapText="1" readingOrder="2"/>
    </xf>
    <xf numFmtId="0" fontId="8" fillId="7" borderId="66" xfId="29" applyFill="1" applyBorder="1" applyAlignment="1">
      <alignment horizontal="center" vertical="center" wrapText="1" readingOrder="2"/>
    </xf>
    <xf numFmtId="0" fontId="24" fillId="0" borderId="51" xfId="32" applyFill="1" applyBorder="1">
      <alignment horizontal="left" vertical="center" wrapText="1" indent="1"/>
    </xf>
    <xf numFmtId="0" fontId="17" fillId="0" borderId="17" xfId="29" applyFont="1" applyFill="1" applyBorder="1">
      <alignment horizontal="right" vertical="center" wrapText="1" indent="1" readingOrder="2"/>
    </xf>
    <xf numFmtId="169" fontId="5" fillId="4" borderId="41" xfId="1" applyNumberFormat="1" applyFont="1" applyFill="1" applyBorder="1" applyAlignment="1">
      <alignment horizontal="right" vertical="center"/>
    </xf>
    <xf numFmtId="169" fontId="5" fillId="4" borderId="114" xfId="1" applyNumberFormat="1" applyFont="1" applyFill="1" applyBorder="1" applyAlignment="1">
      <alignment horizontal="right" vertical="center"/>
    </xf>
    <xf numFmtId="169" fontId="5" fillId="4" borderId="115" xfId="1" applyNumberFormat="1" applyFont="1" applyFill="1" applyBorder="1" applyAlignment="1">
      <alignment horizontal="right" vertical="center"/>
    </xf>
    <xf numFmtId="169" fontId="5" fillId="4" borderId="36" xfId="1" applyNumberFormat="1" applyFont="1" applyFill="1" applyBorder="1" applyAlignment="1">
      <alignment horizontal="right" vertical="center"/>
    </xf>
    <xf numFmtId="0" fontId="16" fillId="4" borderId="32" xfId="27" applyFill="1" applyBorder="1">
      <alignment horizontal="right" vertical="center" wrapText="1" indent="1" readingOrder="2"/>
    </xf>
    <xf numFmtId="169" fontId="5" fillId="4" borderId="18" xfId="1" applyNumberFormat="1" applyFont="1" applyFill="1" applyBorder="1" applyAlignment="1">
      <alignment horizontal="right" vertical="center"/>
    </xf>
    <xf numFmtId="169" fontId="5" fillId="4" borderId="57" xfId="1" applyNumberFormat="1" applyFont="1" applyFill="1" applyBorder="1" applyAlignment="1">
      <alignment horizontal="right" vertical="center"/>
    </xf>
    <xf numFmtId="0" fontId="5" fillId="0" borderId="12" xfId="32" applyFont="1" applyFill="1" applyBorder="1" applyAlignment="1">
      <alignment horizontal="center" vertical="center" wrapText="1"/>
    </xf>
    <xf numFmtId="0" fontId="7" fillId="0" borderId="28" xfId="31" applyFont="1" applyBorder="1">
      <alignment horizontal="right" vertical="center" indent="1"/>
    </xf>
    <xf numFmtId="3" fontId="7" fillId="0" borderId="28" xfId="31" applyNumberFormat="1" applyFont="1" applyBorder="1">
      <alignment horizontal="right" vertical="center" indent="1"/>
    </xf>
    <xf numFmtId="0" fontId="5" fillId="0" borderId="23" xfId="32" applyFont="1" applyFill="1" applyBorder="1" applyAlignment="1">
      <alignment horizontal="center" vertical="center" wrapText="1"/>
    </xf>
    <xf numFmtId="0" fontId="40" fillId="0" borderId="17" xfId="27" applyFont="1" applyFill="1" applyBorder="1" applyAlignment="1">
      <alignment horizontal="right" vertical="center" wrapText="1" indent="3" readingOrder="2"/>
    </xf>
    <xf numFmtId="0" fontId="40" fillId="4" borderId="34" xfId="27" applyFont="1" applyFill="1" applyBorder="1" applyAlignment="1">
      <alignment horizontal="right" vertical="center" wrapText="1" indent="3" readingOrder="2"/>
    </xf>
    <xf numFmtId="4" fontId="5" fillId="4" borderId="16" xfId="32" applyNumberFormat="1" applyFont="1" applyFill="1" applyBorder="1" applyAlignment="1">
      <alignment horizontal="right" vertical="center" wrapText="1" indent="1"/>
    </xf>
    <xf numFmtId="0" fontId="5" fillId="4" borderId="16" xfId="32" applyFont="1" applyFill="1" applyBorder="1">
      <alignment horizontal="left" vertical="center" wrapText="1" indent="1"/>
    </xf>
    <xf numFmtId="4" fontId="5" fillId="0" borderId="36" xfId="32" applyNumberFormat="1" applyFont="1" applyFill="1" applyBorder="1" applyAlignment="1">
      <alignment horizontal="right" vertical="center" wrapText="1" indent="1"/>
    </xf>
    <xf numFmtId="4" fontId="5" fillId="0" borderId="36" xfId="32" applyNumberFormat="1" applyFont="1" applyFill="1" applyBorder="1" applyAlignment="1">
      <alignment horizontal="right" vertical="center" indent="1"/>
    </xf>
    <xf numFmtId="0" fontId="5" fillId="0" borderId="36" xfId="32" applyFont="1" applyFill="1" applyBorder="1">
      <alignment horizontal="left" vertical="center" wrapText="1" indent="1"/>
    </xf>
    <xf numFmtId="0" fontId="40" fillId="4" borderId="15" xfId="27" applyFont="1" applyFill="1" applyBorder="1" applyAlignment="1">
      <alignment horizontal="right" vertical="center" wrapText="1" indent="3" readingOrder="2"/>
    </xf>
    <xf numFmtId="0" fontId="40" fillId="0" borderId="56" xfId="27" applyFont="1" applyFill="1" applyBorder="1" applyAlignment="1">
      <alignment horizontal="right" vertical="center" wrapText="1" indent="3" readingOrder="2"/>
    </xf>
    <xf numFmtId="0" fontId="40" fillId="4" borderId="0" xfId="27" applyFont="1" applyFill="1" applyBorder="1" applyAlignment="1">
      <alignment horizontal="right" vertical="center" wrapText="1" indent="3" readingOrder="2"/>
    </xf>
    <xf numFmtId="0" fontId="8" fillId="0" borderId="37" xfId="27" applyFont="1" applyFill="1" applyBorder="1">
      <alignment horizontal="right" vertical="center" wrapText="1" indent="1" readingOrder="2"/>
    </xf>
    <xf numFmtId="0" fontId="5" fillId="0" borderId="38" xfId="32" applyFont="1" applyFill="1" applyBorder="1">
      <alignment horizontal="left" vertical="center" wrapText="1" indent="1"/>
    </xf>
    <xf numFmtId="172" fontId="5" fillId="0" borderId="36" xfId="32" applyNumberFormat="1" applyFont="1" applyFill="1" applyBorder="1" applyAlignment="1">
      <alignment horizontal="right" vertical="center" indent="1"/>
    </xf>
    <xf numFmtId="4" fontId="5" fillId="0" borderId="38" xfId="32" applyNumberFormat="1" applyFont="1" applyFill="1" applyBorder="1" applyAlignment="1">
      <alignment horizontal="right" vertical="center" indent="1"/>
    </xf>
    <xf numFmtId="3" fontId="72" fillId="7" borderId="100" xfId="2" applyNumberFormat="1" applyFont="1" applyFill="1" applyBorder="1" applyAlignment="1">
      <alignment horizontal="left" vertical="center"/>
    </xf>
    <xf numFmtId="0" fontId="5" fillId="0" borderId="101" xfId="29" applyFont="1" applyFill="1" applyBorder="1">
      <alignment horizontal="right" vertical="center" wrapText="1" indent="1" readingOrder="2"/>
    </xf>
    <xf numFmtId="3" fontId="5" fillId="0" borderId="101" xfId="32" applyNumberFormat="1" applyFont="1" applyFill="1" applyBorder="1" applyAlignment="1">
      <alignment vertical="center"/>
    </xf>
    <xf numFmtId="3" fontId="72" fillId="0" borderId="101" xfId="2" applyNumberFormat="1" applyFont="1" applyFill="1" applyBorder="1" applyAlignment="1">
      <alignment horizontal="left" vertical="center"/>
    </xf>
    <xf numFmtId="1" fontId="8" fillId="4" borderId="122" xfId="11" applyFont="1" applyFill="1" applyBorder="1" applyAlignment="1">
      <alignment horizontal="center" vertical="center" wrapText="1"/>
    </xf>
    <xf numFmtId="0" fontId="5" fillId="4" borderId="108" xfId="12" applyFont="1" applyFill="1" applyBorder="1">
      <alignment horizontal="center" vertical="center" wrapText="1"/>
    </xf>
    <xf numFmtId="0" fontId="5" fillId="4" borderId="123" xfId="12" applyFont="1" applyFill="1" applyBorder="1">
      <alignment horizontal="center" vertical="center" wrapText="1"/>
    </xf>
    <xf numFmtId="0" fontId="26" fillId="0" borderId="124" xfId="27" applyFont="1" applyFill="1" applyBorder="1">
      <alignment horizontal="right" vertical="center" wrapText="1" indent="1" readingOrder="2"/>
    </xf>
    <xf numFmtId="4" fontId="7" fillId="0" borderId="120" xfId="31" applyNumberFormat="1" applyFont="1" applyBorder="1">
      <alignment horizontal="right" vertical="center" indent="1"/>
    </xf>
    <xf numFmtId="0" fontId="7" fillId="0" borderId="125" xfId="32" applyFont="1" applyFill="1" applyBorder="1">
      <alignment horizontal="left" vertical="center" wrapText="1" indent="1"/>
    </xf>
    <xf numFmtId="0" fontId="10" fillId="4" borderId="126" xfId="27" applyFont="1" applyFill="1" applyBorder="1">
      <alignment horizontal="right" vertical="center" wrapText="1" indent="1" readingOrder="2"/>
    </xf>
    <xf numFmtId="4" fontId="7" fillId="4" borderId="121" xfId="31" applyNumberFormat="1" applyFont="1" applyFill="1" applyBorder="1">
      <alignment horizontal="right" vertical="center" indent="1"/>
    </xf>
    <xf numFmtId="4" fontId="4" fillId="4" borderId="121" xfId="31" applyNumberFormat="1" applyFont="1" applyFill="1" applyBorder="1">
      <alignment horizontal="right" vertical="center" indent="1"/>
    </xf>
    <xf numFmtId="0" fontId="4" fillId="4" borderId="127" xfId="32" applyFont="1" applyFill="1" applyBorder="1">
      <alignment horizontal="left" vertical="center" wrapText="1" indent="1"/>
    </xf>
    <xf numFmtId="0" fontId="8" fillId="5" borderId="126" xfId="27" applyFont="1" applyFill="1" applyBorder="1">
      <alignment horizontal="right" vertical="center" wrapText="1" indent="1" readingOrder="2"/>
    </xf>
    <xf numFmtId="4" fontId="5" fillId="5" borderId="121" xfId="31" applyNumberFormat="1" applyFont="1" applyFill="1" applyBorder="1">
      <alignment horizontal="right" vertical="center" indent="1"/>
    </xf>
    <xf numFmtId="0" fontId="5" fillId="5" borderId="127" xfId="32" applyFont="1" applyFill="1" applyBorder="1">
      <alignment horizontal="left" vertical="center" wrapText="1" indent="1"/>
    </xf>
    <xf numFmtId="0" fontId="8" fillId="4" borderId="126" xfId="27" applyFont="1" applyFill="1" applyBorder="1">
      <alignment horizontal="right" vertical="center" wrapText="1" indent="1" readingOrder="2"/>
    </xf>
    <xf numFmtId="4" fontId="5" fillId="4" borderId="121" xfId="31" applyNumberFormat="1" applyFont="1" applyFill="1" applyBorder="1">
      <alignment horizontal="right" vertical="center" indent="1"/>
    </xf>
    <xf numFmtId="0" fontId="5" fillId="4" borderId="127" xfId="32" applyFont="1" applyFill="1" applyBorder="1">
      <alignment horizontal="left" vertical="center" wrapText="1" indent="1"/>
    </xf>
    <xf numFmtId="0" fontId="40" fillId="4" borderId="126" xfId="27" applyFont="1" applyFill="1" applyBorder="1">
      <alignment horizontal="right" vertical="center" wrapText="1" indent="1" readingOrder="2"/>
    </xf>
    <xf numFmtId="4" fontId="36" fillId="4" borderId="121" xfId="31" applyNumberFormat="1" applyFont="1" applyFill="1" applyBorder="1">
      <alignment horizontal="right" vertical="center" indent="1"/>
    </xf>
    <xf numFmtId="3" fontId="36" fillId="4" borderId="127" xfId="31" applyNumberFormat="1" applyFont="1" applyFill="1" applyBorder="1" applyAlignment="1">
      <alignment horizontal="left" vertical="center" wrapText="1" indent="1"/>
    </xf>
    <xf numFmtId="0" fontId="40" fillId="5" borderId="126" xfId="27" applyFont="1" applyFill="1" applyBorder="1">
      <alignment horizontal="right" vertical="center" wrapText="1" indent="1" readingOrder="2"/>
    </xf>
    <xf numFmtId="4" fontId="36" fillId="5" borderId="121" xfId="31" applyNumberFormat="1" applyFont="1" applyFill="1" applyBorder="1">
      <alignment horizontal="right" vertical="center" indent="1"/>
    </xf>
    <xf numFmtId="3" fontId="36" fillId="5" borderId="127" xfId="31" applyNumberFormat="1" applyFont="1" applyFill="1" applyBorder="1" applyAlignment="1">
      <alignment horizontal="left" vertical="center" wrapText="1" indent="1"/>
    </xf>
    <xf numFmtId="0" fontId="40" fillId="5" borderId="25" xfId="27" applyFont="1" applyFill="1" applyBorder="1">
      <alignment horizontal="right" vertical="center" wrapText="1" indent="1" readingOrder="2"/>
    </xf>
    <xf numFmtId="3" fontId="36" fillId="5" borderId="27" xfId="31" applyNumberFormat="1" applyFont="1" applyFill="1" applyBorder="1" applyAlignment="1">
      <alignment horizontal="left" vertical="center" wrapText="1" indent="1"/>
    </xf>
    <xf numFmtId="0" fontId="8" fillId="4" borderId="122" xfId="27" applyFont="1" applyFill="1" applyBorder="1">
      <alignment horizontal="right" vertical="center" wrapText="1" indent="1" readingOrder="2"/>
    </xf>
    <xf numFmtId="4" fontId="5" fillId="4" borderId="108" xfId="31" applyNumberFormat="1" applyFont="1" applyFill="1" applyBorder="1">
      <alignment horizontal="right" vertical="center" indent="1"/>
    </xf>
    <xf numFmtId="0" fontId="5" fillId="4" borderId="123" xfId="32" applyFont="1" applyFill="1" applyBorder="1">
      <alignment horizontal="left" vertical="center" wrapText="1" indent="1"/>
    </xf>
    <xf numFmtId="4" fontId="7" fillId="5" borderId="128" xfId="32" applyNumberFormat="1" applyFont="1" applyFill="1" applyBorder="1" applyAlignment="1">
      <alignment horizontal="right" vertical="center" indent="1"/>
    </xf>
    <xf numFmtId="4" fontId="7" fillId="5" borderId="121" xfId="32" applyNumberFormat="1" applyFont="1" applyFill="1" applyBorder="1" applyAlignment="1">
      <alignment horizontal="right" vertical="center" indent="1"/>
    </xf>
    <xf numFmtId="4" fontId="7" fillId="4" borderId="128" xfId="32" applyNumberFormat="1" applyFont="1" applyFill="1" applyBorder="1" applyAlignment="1">
      <alignment horizontal="right" vertical="center" indent="1"/>
    </xf>
    <xf numFmtId="4" fontId="7" fillId="4" borderId="121" xfId="32" applyNumberFormat="1" applyFont="1" applyFill="1" applyBorder="1" applyAlignment="1">
      <alignment horizontal="right" vertical="center" indent="1"/>
    </xf>
    <xf numFmtId="0" fontId="24" fillId="6" borderId="0" xfId="34" applyFill="1" applyBorder="1" applyAlignment="1">
      <alignment horizontal="right" vertical="top" wrapText="1" readingOrder="2"/>
    </xf>
    <xf numFmtId="0" fontId="4" fillId="5" borderId="0" xfId="0" applyFont="1" applyFill="1" applyAlignment="1">
      <alignment vertical="center" readingOrder="1"/>
    </xf>
    <xf numFmtId="0" fontId="4" fillId="5" borderId="0" xfId="0" applyFont="1" applyFill="1" applyAlignment="1">
      <alignment wrapText="1" readingOrder="1"/>
    </xf>
    <xf numFmtId="0" fontId="4" fillId="5" borderId="0" xfId="0" applyFont="1" applyFill="1" applyAlignment="1">
      <alignment vertical="center" wrapText="1"/>
    </xf>
    <xf numFmtId="0" fontId="46" fillId="5" borderId="0" xfId="35" applyFont="1" applyFill="1" applyAlignment="1">
      <alignment horizontal="right" vertical="center" wrapText="1"/>
    </xf>
    <xf numFmtId="0" fontId="24" fillId="6" borderId="0" xfId="36" applyFont="1" applyFill="1" applyAlignment="1">
      <alignment vertical="center"/>
    </xf>
    <xf numFmtId="0" fontId="5" fillId="4" borderId="43" xfId="32" applyFont="1" applyFill="1" applyBorder="1" applyAlignment="1">
      <alignment horizontal="center" vertical="center" wrapText="1"/>
    </xf>
    <xf numFmtId="3" fontId="7" fillId="4" borderId="35" xfId="31" applyNumberFormat="1" applyFont="1" applyFill="1" applyBorder="1">
      <alignment horizontal="right" vertical="center" indent="1"/>
    </xf>
    <xf numFmtId="0" fontId="7" fillId="4" borderId="35" xfId="31" applyFont="1" applyFill="1" applyBorder="1">
      <alignment horizontal="right" vertical="center" indent="1"/>
    </xf>
    <xf numFmtId="0" fontId="5" fillId="4" borderId="24" xfId="32" applyFont="1" applyFill="1" applyBorder="1" applyAlignment="1">
      <alignment horizontal="center" vertical="center" wrapText="1"/>
    </xf>
    <xf numFmtId="171" fontId="4" fillId="0" borderId="47" xfId="1" applyNumberFormat="1" applyFont="1" applyFill="1" applyBorder="1" applyAlignment="1">
      <alignment horizontal="right" vertical="center"/>
    </xf>
    <xf numFmtId="0" fontId="46" fillId="0" borderId="0" xfId="17" applyFont="1" applyAlignment="1">
      <alignment horizontal="right" vertical="center" indent="1"/>
    </xf>
    <xf numFmtId="0" fontId="46" fillId="8" borderId="31" xfId="0" applyFont="1" applyFill="1" applyBorder="1" applyAlignment="1">
      <alignment horizontal="right" vertical="center"/>
    </xf>
    <xf numFmtId="0" fontId="5" fillId="19" borderId="138" xfId="43" applyFont="1" applyFill="1" applyBorder="1" applyAlignment="1">
      <alignment horizontal="right" vertical="center" wrapText="1" indent="1"/>
    </xf>
    <xf numFmtId="2" fontId="4" fillId="19" borderId="137" xfId="43" applyNumberFormat="1" applyFill="1" applyBorder="1" applyAlignment="1">
      <alignment horizontal="right" vertical="center" indent="1"/>
    </xf>
    <xf numFmtId="0" fontId="19" fillId="19" borderId="137" xfId="32" applyFont="1" applyFill="1" applyBorder="1" applyAlignment="1">
      <alignment horizontal="left" vertical="center" indent="1"/>
    </xf>
    <xf numFmtId="0" fontId="5" fillId="8" borderId="56" xfId="0" applyFont="1" applyFill="1" applyBorder="1" applyAlignment="1">
      <alignment horizontal="right" vertical="center" wrapText="1" indent="1"/>
    </xf>
    <xf numFmtId="4" fontId="46" fillId="8" borderId="39" xfId="0" applyNumberFormat="1" applyFont="1" applyFill="1" applyBorder="1" applyAlignment="1">
      <alignment horizontal="right" vertical="center"/>
    </xf>
    <xf numFmtId="0" fontId="19" fillId="8" borderId="31" xfId="32" applyFont="1" applyFill="1" applyBorder="1" applyAlignment="1">
      <alignment horizontal="left" vertical="center" indent="1"/>
    </xf>
    <xf numFmtId="2" fontId="46" fillId="19" borderId="137" xfId="43" applyNumberFormat="1" applyFont="1" applyFill="1" applyBorder="1" applyAlignment="1">
      <alignment horizontal="right" vertical="center" indent="1"/>
    </xf>
    <xf numFmtId="2" fontId="46" fillId="5" borderId="31" xfId="0" applyNumberFormat="1" applyFont="1" applyFill="1" applyBorder="1" applyAlignment="1">
      <alignment horizontal="right" vertical="center"/>
    </xf>
    <xf numFmtId="169" fontId="5" fillId="0" borderId="30" xfId="1" applyNumberFormat="1" applyFont="1" applyFill="1" applyBorder="1" applyAlignment="1">
      <alignment horizontal="right" vertical="center"/>
    </xf>
    <xf numFmtId="0" fontId="25" fillId="4" borderId="139" xfId="12" applyFont="1" applyFill="1" applyBorder="1" applyAlignment="1">
      <alignment horizontal="center" wrapText="1"/>
    </xf>
    <xf numFmtId="0" fontId="25" fillId="4" borderId="139" xfId="25" applyFont="1" applyFill="1" applyBorder="1" applyAlignment="1">
      <alignment horizontal="center" wrapText="1" readingOrder="2"/>
    </xf>
    <xf numFmtId="0" fontId="6" fillId="4" borderId="140" xfId="12" applyFont="1" applyFill="1" applyBorder="1" applyAlignment="1">
      <alignment horizontal="center" vertical="top" wrapText="1"/>
    </xf>
    <xf numFmtId="0" fontId="6" fillId="4" borderId="140" xfId="25" applyFont="1" applyFill="1" applyBorder="1" applyAlignment="1">
      <alignment horizontal="center" vertical="top" wrapText="1" readingOrder="2"/>
    </xf>
    <xf numFmtId="0" fontId="8" fillId="0" borderId="30" xfId="27" applyFont="1" applyFill="1" applyBorder="1">
      <alignment horizontal="right" vertical="center" wrapText="1" indent="1" readingOrder="2"/>
    </xf>
    <xf numFmtId="4" fontId="4" fillId="0" borderId="64" xfId="0" quotePrefix="1" applyNumberFormat="1" applyFont="1" applyBorder="1" applyAlignment="1">
      <alignment horizontal="right" vertical="center" wrapText="1" indent="1"/>
    </xf>
    <xf numFmtId="2" fontId="4" fillId="7" borderId="61" xfId="31" applyNumberFormat="1" applyFont="1" applyFill="1" applyBorder="1" applyAlignment="1">
      <alignment horizontal="center" vertical="center" wrapText="1"/>
    </xf>
    <xf numFmtId="3" fontId="7" fillId="0" borderId="36" xfId="31" applyNumberFormat="1" applyFont="1" applyBorder="1">
      <alignment horizontal="right" vertical="center" indent="1"/>
    </xf>
    <xf numFmtId="3" fontId="7" fillId="4" borderId="16" xfId="31" applyNumberFormat="1" applyFont="1" applyFill="1" applyBorder="1">
      <alignment horizontal="right" vertical="center" indent="1"/>
    </xf>
    <xf numFmtId="169" fontId="4" fillId="0" borderId="36" xfId="1" applyNumberFormat="1" applyFont="1" applyFill="1" applyBorder="1" applyAlignment="1">
      <alignment horizontal="right" vertical="center"/>
    </xf>
    <xf numFmtId="169" fontId="4" fillId="0" borderId="29" xfId="1" applyNumberFormat="1" applyFont="1" applyFill="1" applyBorder="1" applyAlignment="1">
      <alignment horizontal="right" vertical="center"/>
    </xf>
    <xf numFmtId="169" fontId="4" fillId="4" borderId="30" xfId="1" applyNumberFormat="1" applyFont="1" applyFill="1" applyBorder="1" applyAlignment="1">
      <alignment horizontal="right" vertical="center"/>
    </xf>
    <xf numFmtId="169" fontId="4" fillId="0" borderId="30" xfId="1" applyNumberFormat="1" applyFont="1" applyFill="1" applyBorder="1" applyAlignment="1">
      <alignment horizontal="right" vertical="center"/>
    </xf>
    <xf numFmtId="169" fontId="4" fillId="4" borderId="31" xfId="1" applyNumberFormat="1" applyFont="1" applyFill="1" applyBorder="1" applyAlignment="1">
      <alignment horizontal="right" vertical="center"/>
    </xf>
    <xf numFmtId="169" fontId="4" fillId="4" borderId="16" xfId="1" applyNumberFormat="1" applyFont="1" applyFill="1" applyBorder="1" applyAlignment="1">
      <alignment horizontal="right" vertical="center"/>
    </xf>
    <xf numFmtId="169" fontId="4" fillId="4" borderId="22" xfId="1" applyNumberFormat="1" applyFont="1" applyFill="1" applyBorder="1" applyAlignment="1">
      <alignment horizontal="right" vertical="center"/>
    </xf>
    <xf numFmtId="169" fontId="4" fillId="4" borderId="33" xfId="1" applyNumberFormat="1" applyFont="1" applyFill="1" applyBorder="1" applyAlignment="1">
      <alignment horizontal="right" vertical="center"/>
    </xf>
    <xf numFmtId="0" fontId="4" fillId="0" borderId="0" xfId="0" applyFont="1" applyAlignment="1">
      <alignment horizontal="right" vertical="center" readingOrder="2"/>
    </xf>
    <xf numFmtId="0" fontId="4" fillId="0" borderId="0" xfId="0" applyFont="1" applyAlignment="1">
      <alignment vertical="center"/>
    </xf>
    <xf numFmtId="0" fontId="9" fillId="3" borderId="0" xfId="0" applyFont="1" applyFill="1" applyAlignment="1">
      <alignment vertical="center" readingOrder="2"/>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7" fillId="5" borderId="0" xfId="0" applyFont="1" applyFill="1" applyAlignment="1">
      <alignment horizontal="center" vertical="center" wrapText="1"/>
    </xf>
    <xf numFmtId="0" fontId="4" fillId="5" borderId="0" xfId="0" applyFont="1" applyFill="1" applyAlignment="1">
      <alignment horizontal="center" vertical="center" wrapText="1"/>
    </xf>
    <xf numFmtId="4" fontId="5" fillId="11" borderId="67" xfId="29" applyNumberFormat="1" applyFont="1" applyFill="1" applyBorder="1" applyAlignment="1">
      <alignment horizontal="right" vertical="center" indent="1"/>
    </xf>
    <xf numFmtId="170" fontId="4" fillId="11" borderId="50" xfId="617" applyNumberFormat="1" applyFont="1" applyFill="1" applyBorder="1" applyAlignment="1">
      <alignment horizontal="right" vertical="center" indent="1"/>
    </xf>
    <xf numFmtId="170" fontId="4" fillId="0" borderId="50" xfId="617" applyNumberFormat="1" applyFont="1" applyFill="1" applyBorder="1" applyAlignment="1">
      <alignment horizontal="right" vertical="center" indent="1"/>
    </xf>
    <xf numFmtId="170" fontId="5" fillId="11" borderId="67" xfId="617" applyNumberFormat="1" applyFont="1" applyFill="1" applyBorder="1" applyAlignment="1">
      <alignment horizontal="right" vertical="center" indent="1"/>
    </xf>
    <xf numFmtId="0" fontId="17" fillId="0" borderId="20" xfId="25" applyFont="1" applyFill="1" applyBorder="1" applyAlignment="1">
      <alignment horizontal="center" vertical="center" wrapText="1" readingOrder="2"/>
    </xf>
    <xf numFmtId="3" fontId="25" fillId="0" borderId="28" xfId="25" applyNumberFormat="1" applyFont="1" applyFill="1" applyBorder="1" applyAlignment="1">
      <alignment horizontal="right" vertical="center" indent="1"/>
    </xf>
    <xf numFmtId="0" fontId="18" fillId="0" borderId="23" xfId="25" applyFont="1" applyFill="1" applyBorder="1" applyAlignment="1">
      <alignment horizontal="center" vertical="center" wrapText="1" readingOrder="2"/>
    </xf>
    <xf numFmtId="0" fontId="17" fillId="4" borderId="32" xfId="29" applyFont="1" applyFill="1" applyBorder="1">
      <alignment horizontal="right" vertical="center" wrapText="1" indent="1" readingOrder="2"/>
    </xf>
    <xf numFmtId="3" fontId="4" fillId="4" borderId="33" xfId="25" applyNumberFormat="1" applyFont="1" applyFill="1" applyBorder="1" applyAlignment="1">
      <alignment horizontal="right" vertical="center" indent="1"/>
    </xf>
    <xf numFmtId="3" fontId="4" fillId="4" borderId="22" xfId="25" applyNumberFormat="1" applyFont="1" applyFill="1" applyBorder="1" applyAlignment="1">
      <alignment horizontal="right" vertical="center" indent="1"/>
    </xf>
    <xf numFmtId="0" fontId="8" fillId="4" borderId="30" xfId="27" applyFont="1" applyFill="1" applyBorder="1">
      <alignment horizontal="right" vertical="center" wrapText="1" indent="1" readingOrder="2"/>
    </xf>
    <xf numFmtId="0" fontId="100" fillId="0" borderId="0" xfId="0" applyFont="1" applyAlignment="1">
      <alignment horizontal="left" vertical="center"/>
    </xf>
    <xf numFmtId="0" fontId="4" fillId="3" borderId="0" xfId="468" applyFill="1"/>
    <xf numFmtId="0" fontId="8" fillId="3" borderId="0" xfId="468" applyFont="1" applyFill="1" applyAlignment="1">
      <alignment readingOrder="2"/>
    </xf>
    <xf numFmtId="0" fontId="4" fillId="3" borderId="0" xfId="468" applyFill="1" applyAlignment="1">
      <alignment wrapText="1"/>
    </xf>
    <xf numFmtId="0" fontId="8" fillId="3" borderId="0" xfId="468" applyFont="1" applyFill="1" applyAlignment="1">
      <alignment wrapText="1" readingOrder="2"/>
    </xf>
    <xf numFmtId="0" fontId="4" fillId="3" borderId="0" xfId="468" applyFill="1" applyAlignment="1">
      <alignment horizontal="left" wrapText="1"/>
    </xf>
    <xf numFmtId="0" fontId="5" fillId="3" borderId="0" xfId="468" applyFont="1" applyFill="1" applyAlignment="1">
      <alignment readingOrder="1"/>
    </xf>
    <xf numFmtId="0" fontId="102" fillId="0" borderId="0" xfId="468" applyFont="1"/>
    <xf numFmtId="0" fontId="8" fillId="8" borderId="28" xfId="468" applyFont="1" applyFill="1" applyBorder="1" applyAlignment="1">
      <alignment horizontal="center" vertical="center" wrapText="1"/>
    </xf>
    <xf numFmtId="0" fontId="103" fillId="8" borderId="0" xfId="468" applyFont="1" applyFill="1" applyAlignment="1">
      <alignment vertical="center"/>
    </xf>
    <xf numFmtId="0" fontId="26" fillId="5" borderId="19" xfId="12" applyFont="1" applyFill="1" applyBorder="1" applyAlignment="1">
      <alignment horizontal="right" vertical="center" wrapText="1"/>
    </xf>
    <xf numFmtId="1" fontId="4" fillId="5" borderId="19" xfId="32" applyNumberFormat="1" applyFont="1" applyFill="1" applyBorder="1" applyAlignment="1">
      <alignment horizontal="right" vertical="center"/>
    </xf>
    <xf numFmtId="1" fontId="4" fillId="0" borderId="19" xfId="32" applyNumberFormat="1" applyFont="1" applyFill="1" applyBorder="1" applyAlignment="1">
      <alignment horizontal="right" vertical="center"/>
    </xf>
    <xf numFmtId="1" fontId="4" fillId="5" borderId="19" xfId="32" applyNumberFormat="1" applyFont="1" applyFill="1" applyBorder="1" applyAlignment="1">
      <alignment horizontal="left" vertical="center" wrapText="1"/>
    </xf>
    <xf numFmtId="0" fontId="5" fillId="5" borderId="0" xfId="468" applyFont="1" applyFill="1" applyAlignment="1">
      <alignment vertical="center"/>
    </xf>
    <xf numFmtId="0" fontId="26" fillId="8" borderId="28" xfId="12" applyFont="1" applyFill="1" applyBorder="1" applyAlignment="1">
      <alignment horizontal="right" vertical="center" wrapText="1" readingOrder="2"/>
    </xf>
    <xf numFmtId="167" fontId="4" fillId="8" borderId="28" xfId="32" applyNumberFormat="1" applyFont="1" applyFill="1" applyBorder="1" applyAlignment="1">
      <alignment horizontal="right" vertical="center"/>
    </xf>
    <xf numFmtId="167" fontId="4" fillId="8" borderId="28" xfId="32" applyNumberFormat="1" applyFont="1" applyFill="1" applyBorder="1" applyAlignment="1">
      <alignment horizontal="left" vertical="center" wrapText="1"/>
    </xf>
    <xf numFmtId="0" fontId="5" fillId="8" borderId="0" xfId="468" applyFont="1" applyFill="1" applyAlignment="1">
      <alignment vertical="center"/>
    </xf>
    <xf numFmtId="0" fontId="4" fillId="3" borderId="19" xfId="468" applyFill="1" applyBorder="1" applyAlignment="1">
      <alignment vertical="center" wrapText="1"/>
    </xf>
    <xf numFmtId="167" fontId="4" fillId="3" borderId="19" xfId="468" applyNumberFormat="1" applyFill="1" applyBorder="1" applyAlignment="1">
      <alignment vertical="center"/>
    </xf>
    <xf numFmtId="167" fontId="4" fillId="3" borderId="19" xfId="468" applyNumberFormat="1" applyFill="1" applyBorder="1" applyAlignment="1">
      <alignment horizontal="left" vertical="center" wrapText="1"/>
    </xf>
    <xf numFmtId="0" fontId="5" fillId="3" borderId="0" xfId="468" applyFont="1" applyFill="1" applyAlignment="1">
      <alignment vertical="center"/>
    </xf>
    <xf numFmtId="0" fontId="4" fillId="8" borderId="116" xfId="468" applyFill="1" applyBorder="1" applyAlignment="1">
      <alignment vertical="center" wrapText="1"/>
    </xf>
    <xf numFmtId="0" fontId="4" fillId="8" borderId="18" xfId="468" applyFill="1" applyBorder="1" applyAlignment="1">
      <alignment vertical="center" wrapText="1"/>
    </xf>
    <xf numFmtId="167" fontId="4" fillId="8" borderId="39" xfId="468" applyNumberFormat="1" applyFill="1" applyBorder="1" applyAlignment="1">
      <alignment vertical="center"/>
    </xf>
    <xf numFmtId="167" fontId="4" fillId="8" borderId="18" xfId="468" applyNumberFormat="1" applyFill="1" applyBorder="1" applyAlignment="1">
      <alignment horizontal="left" vertical="center" wrapText="1"/>
    </xf>
    <xf numFmtId="0" fontId="42" fillId="8" borderId="57" xfId="468" applyFont="1" applyFill="1" applyBorder="1" applyAlignment="1">
      <alignment vertical="center" wrapText="1"/>
    </xf>
    <xf numFmtId="0" fontId="4" fillId="8" borderId="39" xfId="468" applyFill="1" applyBorder="1" applyAlignment="1">
      <alignment vertical="center" wrapText="1"/>
    </xf>
    <xf numFmtId="167" fontId="4" fillId="8" borderId="39" xfId="468" applyNumberFormat="1" applyFill="1" applyBorder="1" applyAlignment="1">
      <alignment horizontal="left" vertical="center" wrapText="1"/>
    </xf>
    <xf numFmtId="0" fontId="4" fillId="8" borderId="19" xfId="468" applyFill="1" applyBorder="1" applyAlignment="1">
      <alignment vertical="center" wrapText="1"/>
    </xf>
    <xf numFmtId="167" fontId="4" fillId="8" borderId="19" xfId="468" applyNumberFormat="1" applyFill="1" applyBorder="1" applyAlignment="1">
      <alignment vertical="center"/>
    </xf>
    <xf numFmtId="167" fontId="4" fillId="8" borderId="19" xfId="468" applyNumberFormat="1" applyFill="1" applyBorder="1" applyAlignment="1">
      <alignment horizontal="left" vertical="center" wrapText="1"/>
    </xf>
    <xf numFmtId="0" fontId="5" fillId="8" borderId="19" xfId="468" applyFont="1" applyFill="1" applyBorder="1" applyAlignment="1">
      <alignment vertical="center" wrapText="1"/>
    </xf>
    <xf numFmtId="0" fontId="4" fillId="5" borderId="28" xfId="468" applyFill="1" applyBorder="1" applyAlignment="1">
      <alignment vertical="center" wrapText="1"/>
    </xf>
    <xf numFmtId="2" fontId="4" fillId="5" borderId="28" xfId="468" applyNumberFormat="1" applyFill="1" applyBorder="1" applyAlignment="1">
      <alignment vertical="center"/>
    </xf>
    <xf numFmtId="2" fontId="4" fillId="5" borderId="28" xfId="468" applyNumberFormat="1" applyFill="1" applyBorder="1" applyAlignment="1">
      <alignment horizontal="left" vertical="center" wrapText="1"/>
    </xf>
    <xf numFmtId="167" fontId="4" fillId="5" borderId="28" xfId="32" applyNumberFormat="1" applyFont="1" applyFill="1" applyBorder="1" applyAlignment="1">
      <alignment horizontal="left" vertical="center" wrapText="1"/>
    </xf>
    <xf numFmtId="0" fontId="5" fillId="20" borderId="0" xfId="468" applyFont="1" applyFill="1" applyAlignment="1">
      <alignment vertical="center"/>
    </xf>
    <xf numFmtId="0" fontId="4" fillId="5" borderId="28" xfId="468" applyFill="1" applyBorder="1" applyAlignment="1">
      <alignment horizontal="left" vertical="center" wrapText="1"/>
    </xf>
    <xf numFmtId="0" fontId="4" fillId="5" borderId="19" xfId="468" applyFill="1" applyBorder="1" applyAlignment="1">
      <alignment vertical="center" wrapText="1"/>
    </xf>
    <xf numFmtId="2" fontId="4" fillId="5" borderId="19" xfId="468" applyNumberFormat="1" applyFill="1" applyBorder="1" applyAlignment="1">
      <alignment vertical="center"/>
    </xf>
    <xf numFmtId="2" fontId="4" fillId="5" borderId="19" xfId="468" applyNumberFormat="1" applyFill="1" applyBorder="1" applyAlignment="1">
      <alignment horizontal="left" vertical="center" wrapText="1"/>
    </xf>
    <xf numFmtId="0" fontId="4" fillId="5" borderId="19" xfId="468" applyFill="1" applyBorder="1" applyAlignment="1">
      <alignment horizontal="left" vertical="center" wrapText="1"/>
    </xf>
    <xf numFmtId="0" fontId="4" fillId="8" borderId="19" xfId="468" applyFill="1" applyBorder="1" applyAlignment="1">
      <alignment horizontal="right" vertical="center" wrapText="1"/>
    </xf>
    <xf numFmtId="167" fontId="4" fillId="8" borderId="19" xfId="468" applyNumberFormat="1" applyFill="1" applyBorder="1" applyAlignment="1">
      <alignment horizontal="right" vertical="center"/>
    </xf>
    <xf numFmtId="1" fontId="4" fillId="8" borderId="19" xfId="468" applyNumberFormat="1" applyFill="1" applyBorder="1" applyAlignment="1">
      <alignment horizontal="left" vertical="center" wrapText="1"/>
    </xf>
    <xf numFmtId="0" fontId="5" fillId="8" borderId="0" xfId="468" applyFont="1" applyFill="1" applyAlignment="1">
      <alignment horizontal="right" vertical="center"/>
    </xf>
    <xf numFmtId="167" fontId="4" fillId="5" borderId="28" xfId="468" applyNumberFormat="1" applyFill="1" applyBorder="1" applyAlignment="1">
      <alignment vertical="center"/>
    </xf>
    <xf numFmtId="167" fontId="4" fillId="5" borderId="28" xfId="54" applyNumberFormat="1" applyFont="1" applyFill="1" applyBorder="1" applyAlignment="1">
      <alignment vertical="center"/>
    </xf>
    <xf numFmtId="167" fontId="4" fillId="5" borderId="28" xfId="468" applyNumberFormat="1" applyFill="1" applyBorder="1" applyAlignment="1">
      <alignment horizontal="left" vertical="center" wrapText="1"/>
    </xf>
    <xf numFmtId="0" fontId="4" fillId="8" borderId="39" xfId="468" applyFill="1" applyBorder="1" applyAlignment="1">
      <alignment horizontal="left" vertical="center" wrapText="1"/>
    </xf>
    <xf numFmtId="167" fontId="4" fillId="8" borderId="19" xfId="468" applyNumberFormat="1" applyFill="1" applyBorder="1" applyAlignment="1">
      <alignment horizontal="center" vertical="center"/>
    </xf>
    <xf numFmtId="0" fontId="4" fillId="8" borderId="19" xfId="468" applyFill="1" applyBorder="1" applyAlignment="1">
      <alignment horizontal="left" vertical="center" wrapText="1"/>
    </xf>
    <xf numFmtId="0" fontId="5" fillId="8" borderId="0" xfId="468" applyFont="1" applyFill="1" applyAlignment="1">
      <alignment horizontal="center" vertical="center"/>
    </xf>
    <xf numFmtId="0" fontId="105" fillId="3" borderId="129" xfId="456" applyFont="1" applyFill="1" applyBorder="1" applyAlignment="1">
      <alignment horizontal="center"/>
    </xf>
    <xf numFmtId="0" fontId="105" fillId="3" borderId="0" xfId="456" applyFont="1" applyFill="1" applyAlignment="1">
      <alignment horizontal="left" wrapText="1"/>
    </xf>
    <xf numFmtId="167" fontId="4" fillId="3" borderId="0" xfId="468" applyNumberFormat="1" applyFill="1"/>
    <xf numFmtId="168" fontId="4" fillId="3" borderId="0" xfId="468" applyNumberFormat="1" applyFill="1"/>
    <xf numFmtId="2" fontId="4" fillId="3" borderId="0" xfId="468" applyNumberFormat="1" applyFill="1"/>
    <xf numFmtId="0" fontId="4" fillId="0" borderId="0" xfId="468"/>
    <xf numFmtId="0" fontId="8" fillId="5" borderId="9" xfId="468" applyFont="1" applyFill="1" applyBorder="1" applyAlignment="1">
      <alignment horizontal="right" vertical="center"/>
    </xf>
    <xf numFmtId="0" fontId="48" fillId="5" borderId="0" xfId="456" applyFont="1" applyFill="1" applyAlignment="1">
      <alignment horizontal="center" vertical="center"/>
    </xf>
    <xf numFmtId="0" fontId="5" fillId="5" borderId="8" xfId="468" applyFont="1" applyFill="1" applyBorder="1" applyAlignment="1">
      <alignment horizontal="left" vertical="center" readingOrder="1"/>
    </xf>
    <xf numFmtId="0" fontId="4" fillId="5" borderId="0" xfId="468" applyFill="1"/>
    <xf numFmtId="0" fontId="47" fillId="8" borderId="0" xfId="456" applyFont="1" applyFill="1" applyAlignment="1">
      <alignment horizontal="center" vertical="center"/>
    </xf>
    <xf numFmtId="0" fontId="47" fillId="8" borderId="31" xfId="456" applyFont="1" applyFill="1" applyBorder="1" applyAlignment="1">
      <alignment horizontal="center" vertical="center"/>
    </xf>
    <xf numFmtId="0" fontId="47" fillId="8" borderId="11" xfId="456" applyFont="1" applyFill="1" applyBorder="1" applyAlignment="1">
      <alignment horizontal="center" vertical="center"/>
    </xf>
    <xf numFmtId="0" fontId="47" fillId="8" borderId="38" xfId="456" applyFont="1" applyFill="1" applyBorder="1" applyAlignment="1">
      <alignment horizontal="center" vertical="center"/>
    </xf>
    <xf numFmtId="0" fontId="49" fillId="0" borderId="17" xfId="456" applyFont="1" applyBorder="1" applyAlignment="1">
      <alignment horizontal="center" vertical="center" wrapText="1" readingOrder="2"/>
    </xf>
    <xf numFmtId="0" fontId="47" fillId="0" borderId="21" xfId="456" applyFont="1" applyBorder="1" applyAlignment="1">
      <alignment horizontal="center" vertical="center" wrapText="1"/>
    </xf>
    <xf numFmtId="0" fontId="49" fillId="8" borderId="15" xfId="456" applyFont="1" applyFill="1" applyBorder="1" applyAlignment="1">
      <alignment horizontal="center" vertical="center" wrapText="1" readingOrder="2"/>
    </xf>
    <xf numFmtId="0" fontId="47" fillId="8" borderId="16" xfId="456" applyFont="1" applyFill="1" applyBorder="1" applyAlignment="1">
      <alignment horizontal="center" vertical="center" wrapText="1"/>
    </xf>
    <xf numFmtId="0" fontId="49" fillId="0" borderId="15" xfId="456" applyFont="1" applyBorder="1" applyAlignment="1">
      <alignment horizontal="center" vertical="center" wrapText="1" readingOrder="2"/>
    </xf>
    <xf numFmtId="0" fontId="47" fillId="0" borderId="16" xfId="456" applyFont="1" applyBorder="1" applyAlignment="1">
      <alignment horizontal="center" vertical="center" wrapText="1"/>
    </xf>
    <xf numFmtId="0" fontId="49" fillId="0" borderId="34" xfId="456" applyFont="1" applyBorder="1" applyAlignment="1">
      <alignment horizontal="center" vertical="center" wrapText="1" readingOrder="2"/>
    </xf>
    <xf numFmtId="0" fontId="46" fillId="0" borderId="24" xfId="456" applyFont="1" applyBorder="1" applyAlignment="1">
      <alignment horizontal="right" vertical="center" indent="1"/>
    </xf>
    <xf numFmtId="0" fontId="46" fillId="0" borderId="43" xfId="456" applyFont="1" applyBorder="1" applyAlignment="1">
      <alignment horizontal="right" vertical="center" indent="1"/>
    </xf>
    <xf numFmtId="0" fontId="47" fillId="0" borderId="24" xfId="456" applyFont="1" applyBorder="1" applyAlignment="1">
      <alignment horizontal="center" vertical="center" wrapText="1"/>
    </xf>
    <xf numFmtId="0" fontId="5" fillId="5" borderId="0" xfId="468" applyFont="1" applyFill="1" applyAlignment="1">
      <alignment horizontal="center" vertical="center"/>
    </xf>
    <xf numFmtId="0" fontId="4" fillId="5" borderId="0" xfId="468" applyFill="1" applyAlignment="1">
      <alignment horizontal="center" vertical="center"/>
    </xf>
    <xf numFmtId="169" fontId="5" fillId="5" borderId="0" xfId="1" applyNumberFormat="1" applyFont="1" applyFill="1" applyBorder="1" applyAlignment="1">
      <alignment horizontal="right" vertical="center"/>
    </xf>
    <xf numFmtId="0" fontId="4" fillId="5" borderId="0" xfId="468" applyFill="1" applyAlignment="1">
      <alignment vertical="center"/>
    </xf>
    <xf numFmtId="0" fontId="3" fillId="0" borderId="0" xfId="456"/>
    <xf numFmtId="0" fontId="8" fillId="5" borderId="0" xfId="468" applyFont="1" applyFill="1" applyAlignment="1">
      <alignment horizontal="right" vertical="center"/>
    </xf>
    <xf numFmtId="0" fontId="47" fillId="8" borderId="28" xfId="456" applyFont="1" applyFill="1" applyBorder="1" applyAlignment="1">
      <alignment horizontal="center" vertical="center"/>
    </xf>
    <xf numFmtId="0" fontId="47" fillId="8" borderId="23" xfId="456" applyFont="1" applyFill="1" applyBorder="1" applyAlignment="1">
      <alignment horizontal="center" vertical="center"/>
    </xf>
    <xf numFmtId="0" fontId="4" fillId="5" borderId="0" xfId="468" applyFill="1" applyAlignment="1">
      <alignment vertical="center" readingOrder="1"/>
    </xf>
    <xf numFmtId="167" fontId="4" fillId="0" borderId="0" xfId="468" applyNumberFormat="1"/>
    <xf numFmtId="1" fontId="46" fillId="0" borderId="21" xfId="456" applyNumberFormat="1" applyFont="1" applyBorder="1" applyAlignment="1">
      <alignment horizontal="right" vertical="center" indent="1"/>
    </xf>
    <xf numFmtId="1" fontId="46" fillId="8" borderId="16" xfId="456" applyNumberFormat="1" applyFont="1" applyFill="1" applyBorder="1" applyAlignment="1">
      <alignment horizontal="right" vertical="center" indent="1"/>
    </xf>
    <xf numFmtId="1" fontId="46" fillId="0" borderId="16" xfId="456" applyNumberFormat="1" applyFont="1" applyBorder="1" applyAlignment="1">
      <alignment horizontal="right" vertical="center" indent="1"/>
    </xf>
    <xf numFmtId="171" fontId="46" fillId="0" borderId="21" xfId="1" applyNumberFormat="1" applyFont="1" applyBorder="1" applyAlignment="1">
      <alignment horizontal="right" vertical="center" indent="1"/>
    </xf>
    <xf numFmtId="171" fontId="46" fillId="8" borderId="16" xfId="1" applyNumberFormat="1" applyFont="1" applyFill="1" applyBorder="1" applyAlignment="1">
      <alignment horizontal="right" vertical="center" indent="1"/>
    </xf>
    <xf numFmtId="171" fontId="46" fillId="0" borderId="16" xfId="1" applyNumberFormat="1" applyFont="1" applyBorder="1" applyAlignment="1">
      <alignment horizontal="right" vertical="center" indent="1"/>
    </xf>
    <xf numFmtId="171" fontId="46" fillId="0" borderId="24" xfId="1" applyNumberFormat="1" applyFont="1" applyBorder="1" applyAlignment="1">
      <alignment horizontal="right" vertical="center" indent="1"/>
    </xf>
    <xf numFmtId="1" fontId="46" fillId="8" borderId="16" xfId="1" applyNumberFormat="1" applyFont="1" applyFill="1" applyBorder="1" applyAlignment="1">
      <alignment horizontal="right" vertical="center" indent="1"/>
    </xf>
    <xf numFmtId="0" fontId="49" fillId="8" borderId="34" xfId="456" applyFont="1" applyFill="1" applyBorder="1" applyAlignment="1">
      <alignment horizontal="center" vertical="center" wrapText="1" readingOrder="2"/>
    </xf>
    <xf numFmtId="171" fontId="46" fillId="8" borderId="24" xfId="1" applyNumberFormat="1" applyFont="1" applyFill="1" applyBorder="1" applyAlignment="1">
      <alignment horizontal="right" vertical="center" indent="1"/>
    </xf>
    <xf numFmtId="0" fontId="46" fillId="8" borderId="24" xfId="456" applyFont="1" applyFill="1" applyBorder="1" applyAlignment="1">
      <alignment horizontal="right" vertical="center" indent="1"/>
    </xf>
    <xf numFmtId="0" fontId="47" fillId="8" borderId="24" xfId="456" applyFont="1" applyFill="1" applyBorder="1" applyAlignment="1">
      <alignment horizontal="center" vertical="center" wrapText="1"/>
    </xf>
    <xf numFmtId="0" fontId="5" fillId="7" borderId="101" xfId="29" applyFont="1" applyFill="1" applyBorder="1">
      <alignment horizontal="right" vertical="center" wrapText="1" indent="1" readingOrder="2"/>
    </xf>
    <xf numFmtId="3" fontId="72" fillId="7" borderId="101" xfId="2" applyNumberFormat="1" applyFont="1" applyFill="1" applyBorder="1" applyAlignment="1">
      <alignment horizontal="left" vertical="center"/>
    </xf>
    <xf numFmtId="0" fontId="5" fillId="7" borderId="99" xfId="29" applyFont="1" applyFill="1" applyBorder="1">
      <alignment horizontal="right" vertical="center" wrapText="1" indent="1" readingOrder="2"/>
    </xf>
    <xf numFmtId="3" fontId="5" fillId="7" borderId="99" xfId="32" applyNumberFormat="1" applyFont="1" applyFill="1" applyBorder="1" applyAlignment="1">
      <alignment vertical="center"/>
    </xf>
    <xf numFmtId="3" fontId="72" fillId="7" borderId="99" xfId="2" applyNumberFormat="1" applyFont="1" applyFill="1" applyBorder="1" applyAlignment="1">
      <alignment horizontal="left" vertical="center"/>
    </xf>
    <xf numFmtId="0" fontId="5" fillId="0" borderId="99" xfId="29" applyFont="1" applyFill="1" applyBorder="1">
      <alignment horizontal="right" vertical="center" wrapText="1" indent="1" readingOrder="2"/>
    </xf>
    <xf numFmtId="3" fontId="4" fillId="0" borderId="99" xfId="32" applyNumberFormat="1" applyFont="1" applyFill="1" applyBorder="1" applyAlignment="1">
      <alignment vertical="center"/>
    </xf>
    <xf numFmtId="3" fontId="4" fillId="0" borderId="108" xfId="32" applyNumberFormat="1" applyFont="1" applyFill="1" applyBorder="1" applyAlignment="1">
      <alignment vertical="center"/>
    </xf>
    <xf numFmtId="3" fontId="4" fillId="0" borderId="12" xfId="32" applyNumberFormat="1" applyFont="1" applyFill="1" applyBorder="1" applyAlignment="1">
      <alignment vertical="center"/>
    </xf>
    <xf numFmtId="3" fontId="73" fillId="0" borderId="99" xfId="2" applyNumberFormat="1" applyFont="1" applyFill="1" applyBorder="1" applyAlignment="1">
      <alignment horizontal="left" vertical="center"/>
    </xf>
    <xf numFmtId="0" fontId="4" fillId="9" borderId="0" xfId="0" applyFont="1" applyFill="1"/>
    <xf numFmtId="0" fontId="107" fillId="5" borderId="0" xfId="0" applyFont="1" applyFill="1"/>
    <xf numFmtId="0" fontId="5" fillId="5" borderId="119" xfId="29" applyFont="1" applyFill="1" applyBorder="1">
      <alignment horizontal="right" vertical="center" wrapText="1" indent="1" readingOrder="2"/>
    </xf>
    <xf numFmtId="3" fontId="4" fillId="5" borderId="119" xfId="32" applyNumberFormat="1" applyFont="1" applyFill="1" applyBorder="1" applyAlignment="1">
      <alignment vertical="center"/>
    </xf>
    <xf numFmtId="3" fontId="4" fillId="5" borderId="120" xfId="32" applyNumberFormat="1" applyFont="1" applyFill="1" applyBorder="1" applyAlignment="1">
      <alignment vertical="center"/>
    </xf>
    <xf numFmtId="3" fontId="4" fillId="5" borderId="10" xfId="32" applyNumberFormat="1" applyFont="1" applyFill="1" applyBorder="1" applyAlignment="1">
      <alignment vertical="center"/>
    </xf>
    <xf numFmtId="3" fontId="73" fillId="5" borderId="119" xfId="2" applyNumberFormat="1" applyFont="1" applyFill="1" applyBorder="1" applyAlignment="1">
      <alignment horizontal="left" vertical="center"/>
    </xf>
    <xf numFmtId="0" fontId="5" fillId="5" borderId="101" xfId="29" applyFont="1" applyFill="1" applyBorder="1">
      <alignment horizontal="right" vertical="center" wrapText="1" indent="1" readingOrder="2"/>
    </xf>
    <xf numFmtId="3" fontId="4" fillId="5" borderId="101" xfId="32" applyNumberFormat="1" applyFont="1" applyFill="1" applyBorder="1" applyAlignment="1">
      <alignment vertical="center"/>
    </xf>
    <xf numFmtId="3" fontId="4" fillId="5" borderId="26" xfId="32" applyNumberFormat="1" applyFont="1" applyFill="1" applyBorder="1" applyAlignment="1">
      <alignment vertical="center"/>
    </xf>
    <xf numFmtId="3" fontId="73" fillId="5" borderId="101" xfId="2" applyNumberFormat="1" applyFont="1" applyFill="1" applyBorder="1" applyAlignment="1">
      <alignment horizontal="left" vertical="center"/>
    </xf>
    <xf numFmtId="3" fontId="5" fillId="5" borderId="101" xfId="32" applyNumberFormat="1" applyFont="1" applyFill="1" applyBorder="1" applyAlignment="1">
      <alignment vertical="center"/>
    </xf>
    <xf numFmtId="3" fontId="72" fillId="5" borderId="101" xfId="2" applyNumberFormat="1" applyFont="1" applyFill="1" applyBorder="1" applyAlignment="1">
      <alignment horizontal="left" vertical="center"/>
    </xf>
    <xf numFmtId="0" fontId="5" fillId="5" borderId="99" xfId="29" applyFont="1" applyFill="1" applyBorder="1">
      <alignment horizontal="right" vertical="center" wrapText="1" indent="1" readingOrder="2"/>
    </xf>
    <xf numFmtId="3" fontId="5" fillId="5" borderId="99" xfId="32" applyNumberFormat="1" applyFont="1" applyFill="1" applyBorder="1" applyAlignment="1">
      <alignment vertical="center"/>
    </xf>
    <xf numFmtId="3" fontId="72" fillId="5" borderId="99" xfId="2" applyNumberFormat="1" applyFont="1" applyFill="1" applyBorder="1" applyAlignment="1">
      <alignment horizontal="left" vertical="center"/>
    </xf>
    <xf numFmtId="0" fontId="5" fillId="5" borderId="100" xfId="29" applyFont="1" applyFill="1" applyBorder="1">
      <alignment horizontal="right" vertical="center" wrapText="1" indent="1" readingOrder="2"/>
    </xf>
    <xf numFmtId="3" fontId="4" fillId="5" borderId="100" xfId="32" applyNumberFormat="1" applyFont="1" applyFill="1" applyBorder="1" applyAlignment="1">
      <alignment vertical="center"/>
    </xf>
    <xf numFmtId="3" fontId="73" fillId="5" borderId="100" xfId="2" applyNumberFormat="1" applyFont="1" applyFill="1" applyBorder="1" applyAlignment="1">
      <alignment horizontal="left" vertical="center"/>
    </xf>
    <xf numFmtId="3" fontId="4" fillId="5" borderId="101" xfId="32" applyNumberFormat="1" applyFont="1" applyFill="1" applyBorder="1" applyAlignment="1">
      <alignment horizontal="center" vertical="center"/>
    </xf>
    <xf numFmtId="0" fontId="49" fillId="8" borderId="20" xfId="456" applyFont="1" applyFill="1" applyBorder="1" applyAlignment="1">
      <alignment horizontal="center" vertical="center" readingOrder="2"/>
    </xf>
    <xf numFmtId="3" fontId="5" fillId="7" borderId="101" xfId="32" applyNumberFormat="1" applyFont="1" applyFill="1" applyBorder="1" applyAlignment="1">
      <alignment vertical="center"/>
    </xf>
    <xf numFmtId="0" fontId="5" fillId="7" borderId="141" xfId="29" applyFont="1" applyFill="1" applyBorder="1">
      <alignment horizontal="right" vertical="center" wrapText="1" indent="1" readingOrder="2"/>
    </xf>
    <xf numFmtId="3" fontId="4" fillId="7" borderId="141" xfId="32" applyNumberFormat="1" applyFont="1" applyFill="1" applyBorder="1" applyAlignment="1">
      <alignment vertical="center"/>
    </xf>
    <xf numFmtId="3" fontId="73" fillId="7" borderId="141" xfId="2" applyNumberFormat="1" applyFont="1" applyFill="1" applyBorder="1" applyAlignment="1">
      <alignment horizontal="left" vertical="center"/>
    </xf>
    <xf numFmtId="0" fontId="5" fillId="7" borderId="142" xfId="29" applyFont="1" applyFill="1" applyBorder="1">
      <alignment horizontal="right" vertical="center" wrapText="1" indent="1" readingOrder="2"/>
    </xf>
    <xf numFmtId="3" fontId="4" fillId="7" borderId="142" xfId="32" applyNumberFormat="1" applyFont="1" applyFill="1" applyBorder="1" applyAlignment="1">
      <alignment vertical="center"/>
    </xf>
    <xf numFmtId="3" fontId="73" fillId="7" borderId="142" xfId="2" applyNumberFormat="1" applyFont="1" applyFill="1" applyBorder="1" applyAlignment="1">
      <alignment horizontal="left" vertical="center"/>
    </xf>
    <xf numFmtId="0" fontId="5" fillId="7" borderId="143" xfId="29" applyFont="1" applyFill="1" applyBorder="1">
      <alignment horizontal="right" vertical="center" wrapText="1" indent="1" readingOrder="2"/>
    </xf>
    <xf numFmtId="3" fontId="4" fillId="7" borderId="143" xfId="32" applyNumberFormat="1" applyFont="1" applyFill="1" applyBorder="1" applyAlignment="1">
      <alignment vertical="center"/>
    </xf>
    <xf numFmtId="3" fontId="4" fillId="7" borderId="143" xfId="32" applyNumberFormat="1" applyFont="1" applyFill="1" applyBorder="1" applyAlignment="1">
      <alignment horizontal="center" vertical="center"/>
    </xf>
    <xf numFmtId="3" fontId="73" fillId="7" borderId="143" xfId="2" applyNumberFormat="1" applyFont="1" applyFill="1" applyBorder="1" applyAlignment="1">
      <alignment horizontal="left" vertical="center"/>
    </xf>
    <xf numFmtId="3" fontId="4" fillId="4" borderId="144" xfId="32" applyNumberFormat="1" applyFont="1" applyFill="1" applyBorder="1" applyAlignment="1">
      <alignment vertical="center"/>
    </xf>
    <xf numFmtId="3" fontId="4" fillId="4" borderId="145" xfId="32" applyNumberFormat="1" applyFont="1" applyFill="1" applyBorder="1" applyAlignment="1">
      <alignment vertical="center"/>
    </xf>
    <xf numFmtId="3" fontId="4" fillId="4" borderId="146" xfId="32" applyNumberFormat="1" applyFont="1" applyFill="1" applyBorder="1" applyAlignment="1">
      <alignment vertical="center"/>
    </xf>
    <xf numFmtId="3" fontId="4" fillId="4" borderId="147" xfId="32" applyNumberFormat="1" applyFont="1" applyFill="1" applyBorder="1" applyAlignment="1">
      <alignment vertical="center"/>
    </xf>
    <xf numFmtId="3" fontId="4" fillId="4" borderId="148" xfId="32" applyNumberFormat="1" applyFont="1" applyFill="1" applyBorder="1" applyAlignment="1">
      <alignment vertical="center"/>
    </xf>
    <xf numFmtId="3" fontId="4" fillId="4" borderId="149" xfId="32" applyNumberFormat="1" applyFont="1" applyFill="1" applyBorder="1" applyAlignment="1">
      <alignment vertical="center"/>
    </xf>
    <xf numFmtId="0" fontId="5" fillId="7" borderId="45" xfId="29" applyFont="1" applyFill="1" applyBorder="1">
      <alignment horizontal="right" vertical="center" wrapText="1" indent="1" readingOrder="2"/>
    </xf>
    <xf numFmtId="3" fontId="4" fillId="7" borderId="45" xfId="32" applyNumberFormat="1" applyFont="1" applyFill="1" applyBorder="1" applyAlignment="1">
      <alignment vertical="center"/>
    </xf>
    <xf numFmtId="3" fontId="4" fillId="4" borderId="150" xfId="32" applyNumberFormat="1" applyFont="1" applyFill="1" applyBorder="1" applyAlignment="1">
      <alignment vertical="center"/>
    </xf>
    <xf numFmtId="3" fontId="4" fillId="4" borderId="82" xfId="32" applyNumberFormat="1" applyFont="1" applyFill="1" applyBorder="1" applyAlignment="1">
      <alignment vertical="center"/>
    </xf>
    <xf numFmtId="3" fontId="4" fillId="4" borderId="83" xfId="32" applyNumberFormat="1" applyFont="1" applyFill="1" applyBorder="1" applyAlignment="1">
      <alignment horizontal="center" vertical="center"/>
    </xf>
    <xf numFmtId="0" fontId="5" fillId="7" borderId="98" xfId="29" applyFont="1" applyFill="1" applyBorder="1">
      <alignment horizontal="right" vertical="center" wrapText="1" indent="1" readingOrder="2"/>
    </xf>
    <xf numFmtId="3" fontId="5" fillId="7" borderId="12" xfId="32" applyNumberFormat="1" applyFont="1" applyFill="1" applyBorder="1" applyAlignment="1">
      <alignment vertical="center"/>
    </xf>
    <xf numFmtId="3" fontId="5" fillId="7" borderId="102" xfId="32" applyNumberFormat="1" applyFont="1" applyFill="1" applyBorder="1" applyAlignment="1">
      <alignment vertical="center"/>
    </xf>
    <xf numFmtId="3" fontId="5" fillId="7" borderId="12" xfId="2" applyNumberFormat="1" applyFont="1" applyFill="1" applyBorder="1" applyAlignment="1">
      <alignment vertical="center"/>
    </xf>
    <xf numFmtId="3" fontId="5" fillId="7" borderId="102" xfId="2" applyNumberFormat="1" applyFont="1" applyFill="1" applyBorder="1" applyAlignment="1">
      <alignment vertical="center"/>
    </xf>
    <xf numFmtId="0" fontId="5" fillId="0" borderId="0" xfId="0" applyFont="1" applyFill="1" applyAlignment="1">
      <alignment horizontal="right" vertical="center"/>
    </xf>
    <xf numFmtId="4" fontId="5" fillId="0" borderId="0" xfId="25" applyNumberFormat="1" applyFont="1" applyFill="1" applyBorder="1" applyAlignment="1">
      <alignment horizontal="right" vertical="center" readingOrder="1"/>
    </xf>
    <xf numFmtId="4" fontId="5" fillId="0" borderId="10" xfId="25" applyNumberFormat="1" applyFont="1" applyFill="1" applyBorder="1" applyAlignment="1">
      <alignment horizontal="right" vertical="center" readingOrder="1"/>
    </xf>
    <xf numFmtId="0" fontId="4" fillId="0" borderId="10" xfId="0" applyFont="1" applyFill="1" applyBorder="1" applyAlignment="1">
      <alignment horizontal="left" vertical="center"/>
    </xf>
    <xf numFmtId="0" fontId="4" fillId="0" borderId="0" xfId="0" applyFont="1" applyFill="1" applyAlignment="1">
      <alignment vertical="center"/>
    </xf>
    <xf numFmtId="0" fontId="7" fillId="0" borderId="0" xfId="0" applyFont="1" applyFill="1" applyAlignment="1">
      <alignment vertical="center"/>
    </xf>
    <xf numFmtId="0" fontId="4" fillId="5" borderId="0" xfId="468" applyFill="1" applyAlignment="1">
      <alignment horizontal="right" vertical="center" readingOrder="2"/>
    </xf>
    <xf numFmtId="0" fontId="47" fillId="8" borderId="23" xfId="456" applyFont="1" applyFill="1" applyBorder="1" applyAlignment="1">
      <alignment horizontal="center" vertical="center" wrapText="1"/>
    </xf>
    <xf numFmtId="171" fontId="46" fillId="0" borderId="30" xfId="1" applyNumberFormat="1" applyFont="1" applyBorder="1" applyAlignment="1">
      <alignment horizontal="right" vertical="center" indent="1"/>
    </xf>
    <xf numFmtId="175" fontId="46" fillId="0" borderId="30" xfId="1" applyNumberFormat="1" applyFont="1" applyBorder="1" applyAlignment="1">
      <alignment horizontal="center" vertical="center"/>
    </xf>
    <xf numFmtId="176" fontId="46" fillId="0" borderId="30" xfId="1" applyNumberFormat="1" applyFont="1" applyBorder="1" applyAlignment="1">
      <alignment horizontal="right" vertical="center" indent="1"/>
    </xf>
    <xf numFmtId="175" fontId="46" fillId="8" borderId="35" xfId="1" applyNumberFormat="1" applyFont="1" applyFill="1" applyBorder="1" applyAlignment="1">
      <alignment horizontal="right" vertical="center" indent="1"/>
    </xf>
    <xf numFmtId="176" fontId="46" fillId="8" borderId="35" xfId="1" applyNumberFormat="1" applyFont="1" applyFill="1" applyBorder="1" applyAlignment="1">
      <alignment horizontal="right" vertical="center" indent="1"/>
    </xf>
    <xf numFmtId="171" fontId="46" fillId="0" borderId="29" xfId="1" applyNumberFormat="1" applyFont="1" applyBorder="1" applyAlignment="1">
      <alignment horizontal="right" vertical="center" indent="1"/>
    </xf>
    <xf numFmtId="175" fontId="46" fillId="0" borderId="29" xfId="1" applyNumberFormat="1" applyFont="1" applyBorder="1" applyAlignment="1">
      <alignment horizontal="right" vertical="center" indent="1"/>
    </xf>
    <xf numFmtId="175" fontId="46" fillId="0" borderId="29" xfId="1" applyNumberFormat="1" applyFont="1" applyBorder="1" applyAlignment="1">
      <alignment horizontal="center" vertical="center"/>
    </xf>
    <xf numFmtId="0" fontId="49" fillId="8" borderId="28" xfId="456" applyFont="1" applyFill="1" applyBorder="1" applyAlignment="1">
      <alignment horizontal="center" vertical="center" readingOrder="2"/>
    </xf>
    <xf numFmtId="171" fontId="46" fillId="0" borderId="33" xfId="1" applyNumberFormat="1" applyFont="1" applyBorder="1" applyAlignment="1">
      <alignment horizontal="right" vertical="center" indent="1"/>
    </xf>
    <xf numFmtId="176" fontId="46" fillId="0" borderId="33" xfId="1" applyNumberFormat="1" applyFont="1" applyBorder="1" applyAlignment="1">
      <alignment horizontal="right" vertical="center" indent="1"/>
    </xf>
    <xf numFmtId="175" fontId="46" fillId="0" borderId="33" xfId="1" applyNumberFormat="1" applyFont="1" applyBorder="1" applyAlignment="1">
      <alignment horizontal="center" vertical="center"/>
    </xf>
    <xf numFmtId="175" fontId="46" fillId="8" borderId="41" xfId="1" applyNumberFormat="1" applyFont="1" applyFill="1" applyBorder="1" applyAlignment="1">
      <alignment horizontal="right" vertical="center" indent="1"/>
    </xf>
    <xf numFmtId="0" fontId="49" fillId="0" borderId="29" xfId="456" applyFont="1" applyBorder="1" applyAlignment="1">
      <alignment horizontal="center" vertical="center" wrapText="1" readingOrder="2"/>
    </xf>
    <xf numFmtId="0" fontId="49" fillId="0" borderId="30" xfId="456" applyFont="1" applyBorder="1" applyAlignment="1">
      <alignment horizontal="center" vertical="center" wrapText="1" readingOrder="2"/>
    </xf>
    <xf numFmtId="0" fontId="49" fillId="0" borderId="33" xfId="456" applyFont="1" applyBorder="1" applyAlignment="1">
      <alignment horizontal="center" vertical="center" wrapText="1" readingOrder="2"/>
    </xf>
    <xf numFmtId="0" fontId="49" fillId="8" borderId="41" xfId="456" applyFont="1" applyFill="1" applyBorder="1" applyAlignment="1">
      <alignment horizontal="center" vertical="center" wrapText="1" readingOrder="2"/>
    </xf>
    <xf numFmtId="0" fontId="49" fillId="8" borderId="35" xfId="456" applyFont="1" applyFill="1" applyBorder="1" applyAlignment="1">
      <alignment horizontal="center" vertical="center" wrapText="1" readingOrder="2"/>
    </xf>
    <xf numFmtId="0" fontId="25" fillId="7" borderId="28" xfId="12" applyFont="1" applyFill="1" applyBorder="1" applyAlignment="1">
      <alignment horizontal="center" vertical="center" wrapText="1" readingOrder="2"/>
    </xf>
    <xf numFmtId="0" fontId="5" fillId="5" borderId="29" xfId="31" applyFont="1" applyFill="1" applyBorder="1" applyAlignment="1">
      <alignment horizontal="center" vertical="center" readingOrder="2"/>
    </xf>
    <xf numFmtId="0" fontId="5" fillId="9" borderId="30" xfId="31" applyFont="1" applyFill="1" applyBorder="1" applyAlignment="1">
      <alignment horizontal="center" vertical="center" readingOrder="2"/>
    </xf>
    <xf numFmtId="0" fontId="5" fillId="5" borderId="30" xfId="31" applyFont="1" applyFill="1" applyBorder="1" applyAlignment="1">
      <alignment horizontal="center" vertical="center" readingOrder="2"/>
    </xf>
    <xf numFmtId="0" fontId="5" fillId="9" borderId="33" xfId="31" applyFont="1" applyFill="1" applyBorder="1" applyAlignment="1">
      <alignment horizontal="center" vertical="center" readingOrder="2"/>
    </xf>
    <xf numFmtId="0" fontId="25" fillId="7" borderId="33" xfId="12" applyFont="1" applyFill="1" applyBorder="1" applyAlignment="1">
      <alignment horizontal="center" vertical="center" wrapText="1" readingOrder="2"/>
    </xf>
    <xf numFmtId="0" fontId="47" fillId="8" borderId="41" xfId="456" applyFont="1" applyFill="1" applyBorder="1" applyAlignment="1">
      <alignment horizontal="center" vertical="center" wrapText="1" readingOrder="2"/>
    </xf>
    <xf numFmtId="175" fontId="47" fillId="8" borderId="41" xfId="1" applyNumberFormat="1" applyFont="1" applyFill="1" applyBorder="1" applyAlignment="1">
      <alignment horizontal="center" vertical="center" readingOrder="2"/>
    </xf>
    <xf numFmtId="0" fontId="47" fillId="8" borderId="35" xfId="456" applyFont="1" applyFill="1" applyBorder="1" applyAlignment="1">
      <alignment horizontal="center" vertical="center" wrapText="1" readingOrder="2"/>
    </xf>
    <xf numFmtId="175" fontId="47" fillId="8" borderId="35" xfId="1" applyNumberFormat="1" applyFont="1" applyFill="1" applyBorder="1" applyAlignment="1">
      <alignment horizontal="center" vertical="center" readingOrder="2"/>
    </xf>
    <xf numFmtId="0" fontId="47" fillId="8" borderId="15" xfId="456" applyFont="1" applyFill="1" applyBorder="1" applyAlignment="1">
      <alignment horizontal="right" vertical="center" wrapText="1" readingOrder="2"/>
    </xf>
    <xf numFmtId="0" fontId="50" fillId="8" borderId="16" xfId="456" applyFont="1" applyFill="1" applyBorder="1" applyAlignment="1">
      <alignment vertical="center" wrapText="1" readingOrder="1"/>
    </xf>
    <xf numFmtId="167" fontId="3" fillId="0" borderId="0" xfId="456" applyNumberFormat="1"/>
    <xf numFmtId="0" fontId="40" fillId="0" borderId="126" xfId="27" applyFont="1" applyFill="1" applyBorder="1">
      <alignment horizontal="right" vertical="center" wrapText="1" indent="1" readingOrder="2"/>
    </xf>
    <xf numFmtId="3" fontId="36" fillId="0" borderId="127" xfId="31" applyNumberFormat="1" applyFont="1" applyFill="1" applyBorder="1" applyAlignment="1">
      <alignment horizontal="left" vertical="center" wrapText="1" indent="1"/>
    </xf>
    <xf numFmtId="0" fontId="5" fillId="8" borderId="28" xfId="456" applyFont="1" applyFill="1" applyBorder="1" applyAlignment="1">
      <alignment horizontal="center" vertical="center"/>
    </xf>
    <xf numFmtId="0" fontId="5" fillId="8" borderId="28" xfId="456" applyFont="1" applyFill="1" applyBorder="1" applyAlignment="1">
      <alignment horizontal="center" vertical="center" wrapText="1"/>
    </xf>
    <xf numFmtId="0" fontId="4" fillId="0" borderId="21" xfId="17" applyFont="1" applyBorder="1" applyAlignment="1">
      <alignment horizontal="right" vertical="center" indent="1"/>
    </xf>
    <xf numFmtId="0" fontId="4" fillId="8" borderId="16" xfId="17" applyFont="1" applyFill="1" applyBorder="1" applyAlignment="1">
      <alignment horizontal="right" vertical="center" indent="1"/>
    </xf>
    <xf numFmtId="0" fontId="4" fillId="0" borderId="16" xfId="17" applyFont="1" applyBorder="1" applyAlignment="1">
      <alignment horizontal="right" vertical="center" indent="1"/>
    </xf>
    <xf numFmtId="4" fontId="45" fillId="0" borderId="0" xfId="0" applyNumberFormat="1" applyFont="1"/>
    <xf numFmtId="0" fontId="109" fillId="0" borderId="0" xfId="0" applyFont="1"/>
    <xf numFmtId="167" fontId="45" fillId="0" borderId="0" xfId="468" applyNumberFormat="1" applyFont="1"/>
    <xf numFmtId="4" fontId="4" fillId="4" borderId="24" xfId="32" applyNumberFormat="1" applyFont="1" applyFill="1" applyBorder="1" applyAlignment="1">
      <alignment horizontal="right" vertical="center" indent="1"/>
    </xf>
    <xf numFmtId="4" fontId="4" fillId="0" borderId="0" xfId="0" applyNumberFormat="1" applyFont="1"/>
    <xf numFmtId="175" fontId="46" fillId="0" borderId="21" xfId="1" applyNumberFormat="1" applyFont="1" applyBorder="1" applyAlignment="1">
      <alignment horizontal="right" vertical="center" indent="1"/>
    </xf>
    <xf numFmtId="175" fontId="46" fillId="8" borderId="30" xfId="1" applyNumberFormat="1" applyFont="1" applyFill="1" applyBorder="1" applyAlignment="1">
      <alignment horizontal="right" vertical="center" indent="1"/>
    </xf>
    <xf numFmtId="175" fontId="46" fillId="8" borderId="16" xfId="1" applyNumberFormat="1" applyFont="1" applyFill="1" applyBorder="1" applyAlignment="1">
      <alignment horizontal="right" vertical="center" indent="1"/>
    </xf>
    <xf numFmtId="175" fontId="47" fillId="0" borderId="30" xfId="1" applyNumberFormat="1" applyFont="1" applyBorder="1" applyAlignment="1">
      <alignment horizontal="right" vertical="center" indent="1"/>
    </xf>
    <xf numFmtId="175" fontId="47" fillId="0" borderId="16" xfId="1" applyNumberFormat="1" applyFont="1" applyBorder="1" applyAlignment="1">
      <alignment horizontal="right" vertical="center" indent="1"/>
    </xf>
    <xf numFmtId="175" fontId="47" fillId="0" borderId="0" xfId="1" applyNumberFormat="1" applyFont="1" applyAlignment="1">
      <alignment horizontal="right" vertical="center" indent="1"/>
    </xf>
    <xf numFmtId="175" fontId="4" fillId="8" borderId="35" xfId="1" applyNumberFormat="1" applyFont="1" applyFill="1" applyBorder="1" applyAlignment="1">
      <alignment horizontal="right" vertical="center" indent="1"/>
    </xf>
    <xf numFmtId="176" fontId="46" fillId="0" borderId="30" xfId="456" applyNumberFormat="1" applyFont="1" applyBorder="1" applyAlignment="1">
      <alignment horizontal="right" vertical="center" indent="1"/>
    </xf>
    <xf numFmtId="176" fontId="46" fillId="8" borderId="16" xfId="1" applyNumberFormat="1" applyFont="1" applyFill="1" applyBorder="1" applyAlignment="1">
      <alignment horizontal="right" vertical="center" indent="1"/>
    </xf>
    <xf numFmtId="177" fontId="4" fillId="0" borderId="21" xfId="32" applyNumberFormat="1" applyFont="1" applyFill="1" applyBorder="1" applyAlignment="1">
      <alignment horizontal="right" vertical="center" indent="1"/>
    </xf>
    <xf numFmtId="177" fontId="5" fillId="4" borderId="16" xfId="32" applyNumberFormat="1" applyFont="1" applyFill="1" applyBorder="1" applyAlignment="1">
      <alignment horizontal="right" vertical="center" indent="1"/>
    </xf>
    <xf numFmtId="0" fontId="3" fillId="0" borderId="0" xfId="17" applyFont="1"/>
    <xf numFmtId="171" fontId="5" fillId="4" borderId="0" xfId="1" applyNumberFormat="1" applyFont="1" applyFill="1" applyBorder="1" applyAlignment="1">
      <alignment horizontal="right" vertical="center" indent="1"/>
    </xf>
    <xf numFmtId="171" fontId="46" fillId="8" borderId="35" xfId="1" applyNumberFormat="1" applyFont="1" applyFill="1" applyBorder="1" applyAlignment="1">
      <alignment horizontal="right" vertical="center" indent="1"/>
    </xf>
    <xf numFmtId="171" fontId="4" fillId="8" borderId="39" xfId="1" applyNumberFormat="1" applyFill="1" applyBorder="1" applyAlignment="1">
      <alignment vertical="center"/>
    </xf>
    <xf numFmtId="4" fontId="5" fillId="0" borderId="0" xfId="0" applyNumberFormat="1" applyFont="1" applyAlignment="1">
      <alignment horizontal="center" vertical="center"/>
    </xf>
    <xf numFmtId="175" fontId="4" fillId="8" borderId="16" xfId="1" applyNumberFormat="1" applyFont="1" applyFill="1" applyBorder="1" applyAlignment="1">
      <alignment horizontal="right" vertical="center" indent="1"/>
    </xf>
    <xf numFmtId="1" fontId="17" fillId="4" borderId="20" xfId="11" applyFill="1" applyBorder="1">
      <alignment horizontal="center" vertical="center"/>
    </xf>
    <xf numFmtId="0" fontId="18" fillId="4" borderId="18" xfId="0" applyFont="1" applyFill="1" applyBorder="1" applyAlignment="1">
      <alignment horizontal="center" vertical="center" wrapText="1"/>
    </xf>
    <xf numFmtId="0" fontId="30" fillId="3" borderId="0" xfId="0" applyFont="1" applyFill="1" applyAlignment="1">
      <alignment horizontal="center" vertical="center" wrapText="1"/>
    </xf>
    <xf numFmtId="0" fontId="17" fillId="3" borderId="0" xfId="0" applyFont="1" applyFill="1" applyAlignment="1">
      <alignment horizontal="center" vertical="center" wrapText="1" readingOrder="2"/>
    </xf>
    <xf numFmtId="0" fontId="17" fillId="3" borderId="0" xfId="0" applyFont="1" applyFill="1" applyAlignment="1">
      <alignment horizontal="center" vertical="center" readingOrder="2"/>
    </xf>
    <xf numFmtId="0" fontId="34" fillId="3" borderId="0" xfId="0" applyFont="1" applyFill="1" applyAlignment="1">
      <alignment horizontal="center" vertical="center" wrapText="1"/>
    </xf>
    <xf numFmtId="0" fontId="24" fillId="5" borderId="0" xfId="0" applyFont="1" applyFill="1" applyAlignment="1">
      <alignment horizontal="center" vertical="center"/>
    </xf>
    <xf numFmtId="0" fontId="18" fillId="4" borderId="18" xfId="12" applyFill="1" applyBorder="1">
      <alignment horizontal="center" vertical="center" wrapText="1"/>
    </xf>
    <xf numFmtId="0" fontId="31" fillId="4" borderId="23" xfId="12" applyFont="1" applyFill="1" applyBorder="1">
      <alignment horizontal="center" vertical="center" wrapText="1"/>
    </xf>
    <xf numFmtId="1" fontId="17" fillId="4" borderId="18" xfId="11" applyFill="1" applyBorder="1" applyAlignment="1">
      <alignment horizontal="center" wrapText="1"/>
    </xf>
    <xf numFmtId="1" fontId="17" fillId="4" borderId="39" xfId="11" applyFill="1" applyBorder="1" applyAlignment="1">
      <alignment horizontal="center" wrapText="1"/>
    </xf>
    <xf numFmtId="1" fontId="24" fillId="4" borderId="39" xfId="11" applyFont="1" applyFill="1" applyBorder="1" applyAlignment="1">
      <alignment horizontal="center" vertical="top" wrapText="1"/>
    </xf>
    <xf numFmtId="1" fontId="24" fillId="4" borderId="19" xfId="11" applyFont="1" applyFill="1" applyBorder="1" applyAlignment="1">
      <alignment horizontal="center" vertical="top" wrapText="1"/>
    </xf>
    <xf numFmtId="0" fontId="32" fillId="4" borderId="19" xfId="12" applyFont="1" applyFill="1" applyBorder="1">
      <alignment horizontal="center" vertical="center" wrapText="1"/>
    </xf>
    <xf numFmtId="0" fontId="4" fillId="0" borderId="0" xfId="0" applyFont="1" applyFill="1" applyAlignment="1">
      <alignment horizontal="center" vertical="center"/>
    </xf>
    <xf numFmtId="0" fontId="9" fillId="5" borderId="0" xfId="0" applyFont="1" applyFill="1" applyAlignment="1">
      <alignment horizontal="center" vertical="center" readingOrder="1"/>
    </xf>
    <xf numFmtId="0" fontId="8" fillId="5" borderId="0" xfId="0" applyFont="1" applyFill="1" applyAlignment="1">
      <alignment horizontal="center" vertical="center" readingOrder="1"/>
    </xf>
    <xf numFmtId="0" fontId="9" fillId="5" borderId="0" xfId="0" applyFont="1" applyFill="1" applyAlignment="1">
      <alignment horizontal="center" vertical="center" readingOrder="2"/>
    </xf>
    <xf numFmtId="0" fontId="5" fillId="4" borderId="36" xfId="12" applyFont="1" applyFill="1" applyBorder="1" applyAlignment="1">
      <alignment horizontal="center" vertical="center"/>
    </xf>
    <xf numFmtId="0" fontId="5" fillId="4" borderId="31" xfId="12" applyFont="1" applyFill="1" applyBorder="1" applyAlignment="1">
      <alignment horizontal="center" vertical="center"/>
    </xf>
    <xf numFmtId="0" fontId="5" fillId="4" borderId="24" xfId="12" applyFont="1" applyFill="1" applyBorder="1" applyAlignment="1">
      <alignment horizontal="center" vertical="center"/>
    </xf>
    <xf numFmtId="0" fontId="8" fillId="4" borderId="40"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34" xfId="0" applyFont="1" applyFill="1" applyBorder="1" applyAlignment="1">
      <alignment horizontal="center" vertical="center"/>
    </xf>
    <xf numFmtId="0" fontId="47" fillId="4" borderId="57" xfId="0" applyFont="1" applyFill="1" applyBorder="1" applyAlignment="1">
      <alignment horizontal="center" readingOrder="2"/>
    </xf>
    <xf numFmtId="0" fontId="47" fillId="4" borderId="10" xfId="0" applyFont="1" applyFill="1" applyBorder="1" applyAlignment="1">
      <alignment horizontal="center" readingOrder="2"/>
    </xf>
    <xf numFmtId="0" fontId="47" fillId="4" borderId="116" xfId="0" applyFont="1" applyFill="1" applyBorder="1" applyAlignment="1">
      <alignment horizontal="center" readingOrder="2"/>
    </xf>
    <xf numFmtId="0" fontId="47" fillId="4" borderId="31" xfId="0" applyFont="1" applyFill="1" applyBorder="1" applyAlignment="1">
      <alignment horizontal="center" vertical="top" wrapText="1" readingOrder="1"/>
    </xf>
    <xf numFmtId="0" fontId="47" fillId="4" borderId="0" xfId="0" applyFont="1" applyFill="1" applyAlignment="1">
      <alignment horizontal="center" vertical="top" wrapText="1" readingOrder="1"/>
    </xf>
    <xf numFmtId="0" fontId="47" fillId="4" borderId="56" xfId="0" applyFont="1" applyFill="1" applyBorder="1" applyAlignment="1">
      <alignment horizontal="center" vertical="top" wrapText="1" readingOrder="1"/>
    </xf>
    <xf numFmtId="0" fontId="47" fillId="4" borderId="57" xfId="0" applyFont="1" applyFill="1" applyBorder="1" applyAlignment="1">
      <alignment horizontal="center" wrapText="1" readingOrder="2"/>
    </xf>
    <xf numFmtId="0" fontId="47" fillId="4" borderId="10" xfId="0" applyFont="1" applyFill="1" applyBorder="1" applyAlignment="1">
      <alignment horizontal="center" wrapText="1" readingOrder="2"/>
    </xf>
    <xf numFmtId="0" fontId="47" fillId="4" borderId="116" xfId="0" applyFont="1" applyFill="1" applyBorder="1" applyAlignment="1">
      <alignment horizontal="center" wrapText="1" readingOrder="2"/>
    </xf>
    <xf numFmtId="0" fontId="47" fillId="4" borderId="38" xfId="0" applyFont="1" applyFill="1" applyBorder="1" applyAlignment="1">
      <alignment horizontal="center" vertical="top" wrapText="1" readingOrder="1"/>
    </xf>
    <xf numFmtId="0" fontId="47" fillId="4" borderId="11" xfId="0" applyFont="1" applyFill="1" applyBorder="1" applyAlignment="1">
      <alignment horizontal="center" vertical="top" wrapText="1" readingOrder="1"/>
    </xf>
    <xf numFmtId="0" fontId="47" fillId="4" borderId="37" xfId="0" applyFont="1" applyFill="1" applyBorder="1" applyAlignment="1">
      <alignment horizontal="center" vertical="top" wrapText="1" readingOrder="1"/>
    </xf>
    <xf numFmtId="0" fontId="9" fillId="9" borderId="0" xfId="0" applyFont="1" applyFill="1" applyAlignment="1">
      <alignment horizontal="center" vertical="center" readingOrder="1"/>
    </xf>
    <xf numFmtId="0" fontId="9" fillId="9" borderId="0" xfId="0" applyFont="1" applyFill="1" applyAlignment="1">
      <alignment horizontal="center" vertical="center" readingOrder="2"/>
    </xf>
    <xf numFmtId="0" fontId="8" fillId="9" borderId="0" xfId="0" applyFont="1" applyFill="1" applyAlignment="1">
      <alignment horizontal="center" vertical="center" wrapText="1" readingOrder="1"/>
    </xf>
    <xf numFmtId="0" fontId="8" fillId="9" borderId="0" xfId="0" applyFont="1" applyFill="1" applyAlignment="1">
      <alignment horizontal="center" vertical="center" readingOrder="1"/>
    </xf>
    <xf numFmtId="0" fontId="27" fillId="7" borderId="91" xfId="12" applyFont="1" applyFill="1" applyBorder="1">
      <alignment horizontal="center" vertical="center" wrapText="1"/>
    </xf>
    <xf numFmtId="0" fontId="27" fillId="7" borderId="90" xfId="12" applyFont="1" applyFill="1" applyBorder="1">
      <alignment horizontal="center" vertical="center" wrapText="1"/>
    </xf>
    <xf numFmtId="0" fontId="9" fillId="6" borderId="0" xfId="0" applyFont="1" applyFill="1" applyAlignment="1">
      <alignment horizontal="center"/>
    </xf>
    <xf numFmtId="0" fontId="69" fillId="6" borderId="0" xfId="0" applyFont="1" applyFill="1" applyAlignment="1">
      <alignment horizontal="center"/>
    </xf>
    <xf numFmtId="0" fontId="9" fillId="6" borderId="0" xfId="0" applyFont="1" applyFill="1" applyAlignment="1">
      <alignment horizontal="center" readingOrder="2"/>
    </xf>
    <xf numFmtId="0" fontId="8" fillId="6" borderId="0" xfId="0" applyFont="1" applyFill="1" applyAlignment="1">
      <alignment horizontal="center"/>
    </xf>
    <xf numFmtId="0" fontId="4" fillId="5" borderId="0" xfId="0" applyFont="1" applyFill="1" applyAlignment="1">
      <alignment horizontal="right" wrapText="1"/>
    </xf>
    <xf numFmtId="0" fontId="7" fillId="5" borderId="0" xfId="0" applyFont="1" applyFill="1" applyAlignment="1">
      <alignment horizontal="right" wrapText="1"/>
    </xf>
    <xf numFmtId="0" fontId="5" fillId="7" borderId="59" xfId="32" applyFont="1" applyFill="1" applyBorder="1" applyAlignment="1">
      <alignment horizontal="center" vertical="top" wrapText="1"/>
    </xf>
    <xf numFmtId="0" fontId="5" fillId="7" borderId="58" xfId="32" applyFont="1" applyFill="1" applyBorder="1" applyAlignment="1">
      <alignment horizontal="center" vertical="top" wrapText="1"/>
    </xf>
    <xf numFmtId="0" fontId="17" fillId="7" borderId="69" xfId="32" applyFont="1" applyFill="1" applyBorder="1" applyAlignment="1">
      <alignment horizontal="center" vertical="center" wrapText="1"/>
    </xf>
    <xf numFmtId="0" fontId="17" fillId="7" borderId="70" xfId="32" applyFont="1" applyFill="1" applyBorder="1" applyAlignment="1">
      <alignment horizontal="center" vertical="center" wrapText="1"/>
    </xf>
    <xf numFmtId="0" fontId="5" fillId="7" borderId="55" xfId="32" applyFont="1" applyFill="1" applyBorder="1" applyAlignment="1">
      <alignment horizontal="center" wrapText="1"/>
    </xf>
    <xf numFmtId="0" fontId="5" fillId="7" borderId="88" xfId="32" applyFont="1" applyFill="1" applyBorder="1" applyAlignment="1">
      <alignment horizontal="center" wrapText="1"/>
    </xf>
    <xf numFmtId="0" fontId="25" fillId="7" borderId="55" xfId="32" applyFont="1" applyFill="1" applyBorder="1" applyAlignment="1">
      <alignment horizontal="center" vertical="center" wrapText="1"/>
    </xf>
    <xf numFmtId="0" fontId="25" fillId="7" borderId="77" xfId="32" applyFont="1" applyFill="1" applyBorder="1" applyAlignment="1">
      <alignment horizontal="center" vertical="center" wrapText="1"/>
    </xf>
    <xf numFmtId="0" fontId="8" fillId="5" borderId="0" xfId="0" applyFont="1" applyFill="1" applyAlignment="1">
      <alignment horizontal="right"/>
    </xf>
    <xf numFmtId="0" fontId="4" fillId="5" borderId="0" xfId="0" applyFont="1" applyFill="1" applyAlignment="1">
      <alignment horizontal="left" wrapText="1"/>
    </xf>
    <xf numFmtId="0" fontId="7" fillId="5" borderId="10" xfId="0" applyFont="1" applyFill="1" applyBorder="1" applyAlignment="1">
      <alignment horizontal="left" vertical="center" wrapText="1"/>
    </xf>
    <xf numFmtId="0" fontId="7" fillId="5" borderId="0" xfId="0" applyFont="1" applyFill="1" applyAlignment="1">
      <alignment horizontal="left" vertical="center" wrapText="1"/>
    </xf>
    <xf numFmtId="0" fontId="5" fillId="7" borderId="77" xfId="32" applyFont="1" applyFill="1" applyBorder="1" applyAlignment="1">
      <alignment horizontal="center" vertical="top" wrapText="1"/>
    </xf>
    <xf numFmtId="0" fontId="5" fillId="7" borderId="78" xfId="32" applyFont="1" applyFill="1" applyBorder="1" applyAlignment="1">
      <alignment horizontal="center" vertical="top" wrapText="1"/>
    </xf>
    <xf numFmtId="0" fontId="4" fillId="5" borderId="10" xfId="0" applyFont="1" applyFill="1" applyBorder="1" applyAlignment="1">
      <alignment horizontal="left" readingOrder="1"/>
    </xf>
    <xf numFmtId="0" fontId="48" fillId="5" borderId="0" xfId="35" applyFont="1" applyFill="1" applyAlignment="1">
      <alignment horizontal="center"/>
    </xf>
    <xf numFmtId="0" fontId="49" fillId="5" borderId="0" xfId="35" applyFont="1" applyFill="1" applyAlignment="1">
      <alignment horizontal="center"/>
    </xf>
    <xf numFmtId="0" fontId="66" fillId="4" borderId="86" xfId="35" applyFont="1" applyFill="1" applyBorder="1" applyAlignment="1">
      <alignment horizontal="right" vertical="center" wrapText="1" indent="1"/>
    </xf>
    <xf numFmtId="0" fontId="66" fillId="4" borderId="87" xfId="35" applyFont="1" applyFill="1" applyBorder="1" applyAlignment="1">
      <alignment horizontal="right" vertical="center" wrapText="1" indent="1"/>
    </xf>
    <xf numFmtId="0" fontId="47" fillId="4" borderId="84" xfId="35" applyFont="1" applyFill="1" applyBorder="1" applyAlignment="1">
      <alignment horizontal="left" vertical="center" wrapText="1" indent="1"/>
    </xf>
    <xf numFmtId="0" fontId="47" fillId="4" borderId="85" xfId="35" applyFont="1" applyFill="1" applyBorder="1" applyAlignment="1">
      <alignment horizontal="left" vertical="center" wrapText="1" indent="1"/>
    </xf>
    <xf numFmtId="0" fontId="48" fillId="5" borderId="0" xfId="35" applyFont="1" applyFill="1" applyAlignment="1">
      <alignment horizontal="center" readingOrder="2"/>
    </xf>
    <xf numFmtId="0" fontId="9" fillId="3" borderId="13" xfId="0" applyFont="1" applyFill="1" applyBorder="1" applyAlignment="1">
      <alignment horizontal="center" vertical="center" readingOrder="2"/>
    </xf>
    <xf numFmtId="0" fontId="9" fillId="3" borderId="0" xfId="0" applyFont="1" applyFill="1" applyAlignment="1">
      <alignment horizontal="center" vertical="center" readingOrder="2"/>
    </xf>
    <xf numFmtId="0" fontId="9" fillId="3" borderId="14" xfId="0" applyFont="1" applyFill="1" applyBorder="1" applyAlignment="1">
      <alignment horizontal="center" vertical="center" readingOrder="2"/>
    </xf>
    <xf numFmtId="0" fontId="8" fillId="3" borderId="13" xfId="0" applyFont="1" applyFill="1" applyBorder="1" applyAlignment="1">
      <alignment horizontal="center" vertical="center" readingOrder="2"/>
    </xf>
    <xf numFmtId="0" fontId="8" fillId="3" borderId="0" xfId="0" applyFont="1" applyFill="1" applyAlignment="1">
      <alignment horizontal="center" vertical="center" readingOrder="2"/>
    </xf>
    <xf numFmtId="0" fontId="8" fillId="3" borderId="14" xfId="0" applyFont="1" applyFill="1" applyBorder="1" applyAlignment="1">
      <alignment horizontal="center" vertical="center" readingOrder="2"/>
    </xf>
    <xf numFmtId="0" fontId="8" fillId="3" borderId="13" xfId="0" applyFont="1" applyFill="1" applyBorder="1" applyAlignment="1">
      <alignment horizontal="center" vertical="center" readingOrder="1"/>
    </xf>
    <xf numFmtId="0" fontId="8" fillId="3" borderId="0" xfId="0" applyFont="1" applyFill="1" applyAlignment="1">
      <alignment horizontal="center" vertical="center" readingOrder="1"/>
    </xf>
    <xf numFmtId="0" fontId="8" fillId="3" borderId="14" xfId="0" applyFont="1" applyFill="1" applyBorder="1" applyAlignment="1">
      <alignment horizontal="center" vertical="center" readingOrder="1"/>
    </xf>
    <xf numFmtId="0" fontId="49" fillId="8" borderId="40" xfId="456" applyFont="1" applyFill="1" applyBorder="1" applyAlignment="1">
      <alignment horizontal="right" vertical="center" wrapText="1" readingOrder="2"/>
    </xf>
    <xf numFmtId="0" fontId="49" fillId="8" borderId="34" xfId="456" applyFont="1" applyFill="1" applyBorder="1" applyAlignment="1">
      <alignment horizontal="right" vertical="center" wrapText="1" readingOrder="2"/>
    </xf>
    <xf numFmtId="0" fontId="47" fillId="0" borderId="21" xfId="456" applyFont="1" applyBorder="1" applyAlignment="1">
      <alignment horizontal="center" vertical="center" wrapText="1" readingOrder="2"/>
    </xf>
    <xf numFmtId="0" fontId="47" fillId="0" borderId="16" xfId="456" applyFont="1" applyBorder="1" applyAlignment="1">
      <alignment horizontal="center" vertical="center" wrapText="1" readingOrder="2"/>
    </xf>
    <xf numFmtId="0" fontId="47" fillId="0" borderId="22" xfId="456" applyFont="1" applyBorder="1" applyAlignment="1">
      <alignment horizontal="center" vertical="center" wrapText="1" readingOrder="2"/>
    </xf>
    <xf numFmtId="0" fontId="47" fillId="8" borderId="36" xfId="456" applyFont="1" applyFill="1" applyBorder="1" applyAlignment="1">
      <alignment horizontal="center" vertical="center" wrapText="1" readingOrder="2"/>
    </xf>
    <xf numFmtId="0" fontId="47" fillId="8" borderId="24" xfId="456" applyFont="1" applyFill="1" applyBorder="1" applyAlignment="1">
      <alignment horizontal="center" vertical="center" wrapText="1" readingOrder="2"/>
    </xf>
    <xf numFmtId="0" fontId="48" fillId="10" borderId="0" xfId="456" applyFont="1" applyFill="1" applyAlignment="1">
      <alignment horizontal="center" vertical="center" readingOrder="2"/>
    </xf>
    <xf numFmtId="0" fontId="49" fillId="10" borderId="0" xfId="456" applyFont="1" applyFill="1" applyAlignment="1">
      <alignment horizontal="center" vertical="center" wrapText="1" readingOrder="1"/>
    </xf>
    <xf numFmtId="0" fontId="49" fillId="10" borderId="0" xfId="456" applyFont="1" applyFill="1" applyAlignment="1">
      <alignment horizontal="center" vertical="center"/>
    </xf>
    <xf numFmtId="0" fontId="49" fillId="0" borderId="17" xfId="456" applyFont="1" applyBorder="1" applyAlignment="1">
      <alignment horizontal="right" vertical="center" wrapText="1" readingOrder="2"/>
    </xf>
    <xf numFmtId="0" fontId="49" fillId="0" borderId="15" xfId="456" applyFont="1" applyBorder="1" applyAlignment="1">
      <alignment horizontal="right" vertical="center" wrapText="1" readingOrder="2"/>
    </xf>
    <xf numFmtId="0" fontId="49" fillId="0" borderId="32" xfId="456" applyFont="1" applyBorder="1" applyAlignment="1">
      <alignment horizontal="right" vertical="center" wrapText="1" readingOrder="2"/>
    </xf>
    <xf numFmtId="0" fontId="48" fillId="10" borderId="0" xfId="17" applyFont="1" applyFill="1" applyAlignment="1">
      <alignment horizontal="center" vertical="center" readingOrder="2"/>
    </xf>
    <xf numFmtId="0" fontId="49" fillId="10" borderId="0" xfId="17" applyFont="1" applyFill="1" applyAlignment="1">
      <alignment horizontal="center" vertical="center" wrapText="1" readingOrder="1"/>
    </xf>
    <xf numFmtId="0" fontId="49" fillId="10" borderId="0" xfId="17" applyFont="1" applyFill="1" applyAlignment="1">
      <alignment horizontal="center" vertical="center"/>
    </xf>
    <xf numFmtId="1" fontId="25" fillId="4" borderId="18" xfId="11" applyFont="1" applyFill="1" applyBorder="1">
      <alignment horizontal="center" vertical="center"/>
    </xf>
    <xf numFmtId="0" fontId="9" fillId="5" borderId="0" xfId="5" applyFont="1" applyFill="1" applyAlignment="1">
      <alignment horizontal="center" vertical="center" readingOrder="2"/>
    </xf>
    <xf numFmtId="0" fontId="8" fillId="5" borderId="0" xfId="7" applyFont="1" applyFill="1" applyAlignment="1">
      <alignment horizontal="center" vertical="center" wrapText="1"/>
    </xf>
    <xf numFmtId="1" fontId="25" fillId="4" borderId="23" xfId="11" applyFont="1" applyFill="1" applyBorder="1">
      <alignment horizontal="center" vertical="center"/>
    </xf>
    <xf numFmtId="1" fontId="25" fillId="4" borderId="12" xfId="11" applyFont="1" applyFill="1" applyBorder="1">
      <alignment horizontal="center" vertical="center"/>
    </xf>
    <xf numFmtId="1" fontId="25" fillId="4" borderId="20" xfId="11" applyFont="1" applyFill="1" applyBorder="1">
      <alignment horizontal="center" vertical="center"/>
    </xf>
    <xf numFmtId="0" fontId="31" fillId="4" borderId="57" xfId="12" applyFont="1" applyFill="1" applyBorder="1">
      <alignment horizontal="center" vertical="center" wrapText="1"/>
    </xf>
    <xf numFmtId="0" fontId="31" fillId="4" borderId="31" xfId="12" applyFont="1" applyFill="1" applyBorder="1">
      <alignment horizontal="center" vertical="center" wrapText="1"/>
    </xf>
    <xf numFmtId="0" fontId="31" fillId="4" borderId="38" xfId="12" applyFont="1" applyFill="1" applyBorder="1">
      <alignment horizontal="center" vertical="center" wrapText="1"/>
    </xf>
    <xf numFmtId="1" fontId="17" fillId="4" borderId="40" xfId="11" applyFill="1" applyBorder="1">
      <alignment horizontal="center" vertical="center"/>
    </xf>
    <xf numFmtId="1" fontId="17" fillId="4" borderId="42" xfId="11" applyFill="1" applyBorder="1">
      <alignment horizontal="center" vertical="center"/>
    </xf>
    <xf numFmtId="1" fontId="17" fillId="4" borderId="43" xfId="11" applyFill="1" applyBorder="1">
      <alignment horizontal="center" vertical="center"/>
    </xf>
    <xf numFmtId="1" fontId="17" fillId="4" borderId="32" xfId="11" applyFill="1" applyBorder="1">
      <alignment horizontal="center" vertical="center"/>
    </xf>
    <xf numFmtId="0" fontId="31" fillId="4" borderId="36" xfId="12" applyFont="1" applyFill="1" applyBorder="1">
      <alignment horizontal="center" vertical="center" wrapText="1"/>
    </xf>
    <xf numFmtId="0" fontId="31" fillId="4" borderId="22" xfId="12" applyFont="1" applyFill="1" applyBorder="1">
      <alignment horizontal="center" vertical="center" wrapText="1"/>
    </xf>
    <xf numFmtId="0" fontId="9" fillId="3" borderId="0" xfId="0" applyFont="1" applyFill="1" applyAlignment="1">
      <alignment horizontal="right" vertical="center" readingOrder="2"/>
    </xf>
    <xf numFmtId="0" fontId="8" fillId="3" borderId="0" xfId="0" applyFont="1" applyFill="1" applyAlignment="1">
      <alignment horizontal="center" vertical="center" wrapText="1" readingOrder="2"/>
    </xf>
    <xf numFmtId="0" fontId="5" fillId="0" borderId="44"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8" fillId="6" borderId="0" xfId="0" applyFont="1" applyFill="1" applyAlignment="1">
      <alignment horizontal="center" wrapText="1" readingOrder="1"/>
    </xf>
    <xf numFmtId="0" fontId="8" fillId="6" borderId="0" xfId="0" applyFont="1" applyFill="1" applyAlignment="1">
      <alignment horizontal="center" readingOrder="1"/>
    </xf>
    <xf numFmtId="0" fontId="9" fillId="6" borderId="0" xfId="0" applyFont="1" applyFill="1" applyAlignment="1">
      <alignment horizontal="center" wrapText="1" readingOrder="2"/>
    </xf>
    <xf numFmtId="0" fontId="51" fillId="6" borderId="0" xfId="0" applyFont="1" applyFill="1" applyAlignment="1">
      <alignment horizontal="center" wrapText="1" readingOrder="2"/>
    </xf>
    <xf numFmtId="0" fontId="55" fillId="6" borderId="0" xfId="0" applyFont="1" applyFill="1" applyAlignment="1">
      <alignment horizontal="center" wrapText="1" readingOrder="2"/>
    </xf>
    <xf numFmtId="49" fontId="55" fillId="6" borderId="0" xfId="0" applyNumberFormat="1" applyFont="1" applyFill="1" applyAlignment="1">
      <alignment horizontal="center" readingOrder="1"/>
    </xf>
    <xf numFmtId="0" fontId="7" fillId="5" borderId="0" xfId="0" applyFont="1" applyFill="1" applyAlignment="1">
      <alignment horizontal="right" vertical="center" readingOrder="2"/>
    </xf>
    <xf numFmtId="0" fontId="9" fillId="6" borderId="0" xfId="36" applyFont="1" applyFill="1" applyAlignment="1">
      <alignment horizontal="center" wrapText="1" readingOrder="2"/>
    </xf>
    <xf numFmtId="0" fontId="8" fillId="6" borderId="0" xfId="36" applyFont="1" applyFill="1" applyAlignment="1">
      <alignment horizontal="center" wrapText="1" readingOrder="2"/>
    </xf>
    <xf numFmtId="0" fontId="8" fillId="6" borderId="0" xfId="36" applyFont="1" applyFill="1" applyAlignment="1">
      <alignment horizontal="center" readingOrder="1"/>
    </xf>
    <xf numFmtId="0" fontId="24" fillId="6" borderId="0" xfId="34" applyFill="1" applyBorder="1" applyAlignment="1">
      <alignment horizontal="right" vertical="top" wrapText="1" readingOrder="2"/>
    </xf>
    <xf numFmtId="0" fontId="55" fillId="6" borderId="0" xfId="0" applyFont="1" applyFill="1" applyAlignment="1">
      <alignment horizontal="center" wrapText="1" readingOrder="1"/>
    </xf>
    <xf numFmtId="0" fontId="24" fillId="6" borderId="107" xfId="36" applyFont="1" applyFill="1" applyBorder="1" applyAlignment="1">
      <alignment horizontal="left"/>
    </xf>
    <xf numFmtId="0" fontId="8" fillId="7" borderId="102" xfId="29" applyFill="1" applyBorder="1" applyAlignment="1">
      <alignment horizontal="center" vertical="center" wrapText="1" readingOrder="2"/>
    </xf>
    <xf numFmtId="0" fontId="8" fillId="7" borderId="99" xfId="29" applyFill="1" applyBorder="1" applyAlignment="1">
      <alignment horizontal="center" vertical="center" wrapText="1" readingOrder="2"/>
    </xf>
    <xf numFmtId="0" fontId="56" fillId="7" borderId="98" xfId="29" applyFont="1" applyFill="1" applyBorder="1" applyAlignment="1">
      <alignment horizontal="center" vertical="center" wrapText="1" readingOrder="1"/>
    </xf>
    <xf numFmtId="0" fontId="56" fillId="7" borderId="12" xfId="29" applyFont="1" applyFill="1" applyBorder="1" applyAlignment="1">
      <alignment horizontal="center" vertical="center" wrapText="1" readingOrder="1"/>
    </xf>
    <xf numFmtId="3" fontId="55" fillId="7" borderId="105" xfId="2" applyNumberFormat="1" applyFont="1" applyFill="1" applyBorder="1" applyAlignment="1">
      <alignment horizontal="center" vertical="center"/>
    </xf>
    <xf numFmtId="3" fontId="56" fillId="7" borderId="106" xfId="2" applyNumberFormat="1" applyFont="1" applyFill="1" applyBorder="1" applyAlignment="1">
      <alignment horizontal="center" vertical="center"/>
    </xf>
    <xf numFmtId="0" fontId="8" fillId="0" borderId="105" xfId="0" applyFont="1" applyBorder="1" applyAlignment="1">
      <alignment horizontal="center" vertical="center"/>
    </xf>
    <xf numFmtId="0" fontId="56" fillId="0" borderId="106" xfId="0" applyFont="1" applyBorder="1" applyAlignment="1">
      <alignment horizontal="center" vertical="center" wrapText="1"/>
    </xf>
    <xf numFmtId="0" fontId="8" fillId="5" borderId="105" xfId="0" applyFont="1" applyFill="1" applyBorder="1" applyAlignment="1">
      <alignment horizontal="center" vertical="center"/>
    </xf>
    <xf numFmtId="0" fontId="8" fillId="5" borderId="103" xfId="0" applyFont="1" applyFill="1" applyBorder="1" applyAlignment="1">
      <alignment horizontal="center" vertical="center"/>
    </xf>
    <xf numFmtId="0" fontId="56" fillId="5" borderId="106" xfId="0" applyFont="1" applyFill="1" applyBorder="1" applyAlignment="1">
      <alignment horizontal="center" vertical="center" wrapText="1"/>
    </xf>
    <xf numFmtId="0" fontId="56" fillId="5" borderId="104" xfId="0" applyFont="1" applyFill="1" applyBorder="1" applyAlignment="1">
      <alignment horizontal="center" vertical="center" wrapText="1"/>
    </xf>
    <xf numFmtId="0" fontId="9" fillId="6" borderId="0" xfId="0" applyFont="1" applyFill="1" applyAlignment="1">
      <alignment horizontal="center" vertical="center" wrapText="1" readingOrder="2"/>
    </xf>
    <xf numFmtId="0" fontId="8" fillId="6" borderId="0" xfId="0" applyFont="1" applyFill="1" applyAlignment="1">
      <alignment horizontal="center" wrapText="1" readingOrder="2"/>
    </xf>
    <xf numFmtId="0" fontId="8" fillId="5" borderId="117" xfId="0" applyFont="1" applyFill="1" applyBorder="1" applyAlignment="1">
      <alignment horizontal="center" vertical="center"/>
    </xf>
    <xf numFmtId="0" fontId="56" fillId="5" borderId="118" xfId="0" applyFont="1" applyFill="1" applyBorder="1" applyAlignment="1">
      <alignment horizontal="center" vertical="center" wrapText="1"/>
    </xf>
    <xf numFmtId="0" fontId="49" fillId="8" borderId="124" xfId="456" applyFont="1" applyFill="1" applyBorder="1" applyAlignment="1">
      <alignment horizontal="center" vertical="center" readingOrder="2"/>
    </xf>
    <xf numFmtId="0" fontId="49" fillId="8" borderId="126" xfId="456" applyFont="1" applyFill="1" applyBorder="1" applyAlignment="1">
      <alignment horizontal="center" vertical="center" readingOrder="2"/>
    </xf>
    <xf numFmtId="0" fontId="49" fillId="8" borderId="25" xfId="456" applyFont="1" applyFill="1" applyBorder="1" applyAlignment="1">
      <alignment horizontal="center" vertical="center" readingOrder="2"/>
    </xf>
    <xf numFmtId="0" fontId="47" fillId="8" borderId="10" xfId="456" applyFont="1" applyFill="1" applyBorder="1" applyAlignment="1">
      <alignment horizontal="center" vertical="center"/>
    </xf>
    <xf numFmtId="0" fontId="57" fillId="8" borderId="125" xfId="456" applyFont="1" applyFill="1" applyBorder="1" applyAlignment="1">
      <alignment horizontal="center" vertical="center" wrapText="1"/>
    </xf>
    <xf numFmtId="0" fontId="57" fillId="8" borderId="127" xfId="456" applyFont="1" applyFill="1" applyBorder="1" applyAlignment="1">
      <alignment horizontal="center" vertical="center" wrapText="1"/>
    </xf>
    <xf numFmtId="0" fontId="57" fillId="8" borderId="27" xfId="456" applyFont="1" applyFill="1" applyBorder="1" applyAlignment="1">
      <alignment horizontal="center" vertical="center" wrapText="1"/>
    </xf>
    <xf numFmtId="0" fontId="47" fillId="8" borderId="11" xfId="456" applyFont="1" applyFill="1" applyBorder="1" applyAlignment="1">
      <alignment horizontal="center" vertical="center"/>
    </xf>
    <xf numFmtId="0" fontId="8" fillId="8" borderId="43" xfId="456" applyFont="1" applyFill="1" applyBorder="1" applyAlignment="1">
      <alignment horizontal="right" vertical="center" wrapText="1"/>
    </xf>
    <xf numFmtId="0" fontId="8" fillId="8" borderId="34" xfId="456" applyFont="1" applyFill="1" applyBorder="1" applyAlignment="1">
      <alignment horizontal="right" vertical="center" wrapText="1"/>
    </xf>
    <xf numFmtId="0" fontId="4" fillId="8" borderId="24" xfId="456" applyFont="1" applyFill="1" applyBorder="1" applyAlignment="1">
      <alignment horizontal="center" vertical="center" wrapText="1" readingOrder="1"/>
    </xf>
    <xf numFmtId="0" fontId="4" fillId="8" borderId="43" xfId="456" applyFont="1" applyFill="1" applyBorder="1" applyAlignment="1">
      <alignment horizontal="center" vertical="center" wrapText="1" readingOrder="1"/>
    </xf>
    <xf numFmtId="0" fontId="49" fillId="8" borderId="42" xfId="456" applyFont="1" applyFill="1" applyBorder="1" applyAlignment="1">
      <alignment horizontal="right" vertical="center" wrapText="1" readingOrder="2"/>
    </xf>
    <xf numFmtId="0" fontId="49" fillId="8" borderId="15" xfId="456" applyFont="1" applyFill="1" applyBorder="1" applyAlignment="1">
      <alignment horizontal="right" vertical="center" wrapText="1" readingOrder="2"/>
    </xf>
    <xf numFmtId="0" fontId="46" fillId="8" borderId="16" xfId="456" applyFont="1" applyFill="1" applyBorder="1" applyAlignment="1">
      <alignment horizontal="left" vertical="center" wrapText="1" readingOrder="1"/>
    </xf>
    <xf numFmtId="0" fontId="46" fillId="8" borderId="42" xfId="456" applyFont="1" applyFill="1" applyBorder="1" applyAlignment="1">
      <alignment horizontal="left" vertical="center" wrapText="1" readingOrder="1"/>
    </xf>
    <xf numFmtId="0" fontId="49" fillId="0" borderId="42" xfId="456" applyFont="1" applyBorder="1" applyAlignment="1">
      <alignment horizontal="right" vertical="center" wrapText="1" readingOrder="2"/>
    </xf>
    <xf numFmtId="0" fontId="46" fillId="0" borderId="16" xfId="456" applyFont="1" applyBorder="1" applyAlignment="1">
      <alignment horizontal="left" vertical="center" wrapText="1" readingOrder="1"/>
    </xf>
    <xf numFmtId="0" fontId="46" fillId="0" borderId="42" xfId="456" applyFont="1" applyBorder="1" applyAlignment="1">
      <alignment horizontal="left" vertical="center" wrapText="1" readingOrder="1"/>
    </xf>
    <xf numFmtId="0" fontId="49" fillId="8" borderId="32" xfId="456" applyFont="1" applyFill="1" applyBorder="1" applyAlignment="1">
      <alignment horizontal="right" vertical="center" wrapText="1" readingOrder="2"/>
    </xf>
    <xf numFmtId="0" fontId="49" fillId="8" borderId="56" xfId="456" applyFont="1" applyFill="1" applyBorder="1" applyAlignment="1">
      <alignment horizontal="right" vertical="center" wrapText="1" readingOrder="2"/>
    </xf>
    <xf numFmtId="0" fontId="49" fillId="8" borderId="17" xfId="456" applyFont="1" applyFill="1" applyBorder="1" applyAlignment="1">
      <alignment horizontal="right" vertical="center" wrapText="1" readingOrder="2"/>
    </xf>
    <xf numFmtId="0" fontId="46" fillId="8" borderId="22" xfId="456" applyFont="1" applyFill="1" applyBorder="1" applyAlignment="1">
      <alignment vertical="center" wrapText="1" readingOrder="1"/>
    </xf>
    <xf numFmtId="0" fontId="46" fillId="8" borderId="31" xfId="456" applyFont="1" applyFill="1" applyBorder="1" applyAlignment="1">
      <alignment vertical="center" wrapText="1" readingOrder="1"/>
    </xf>
    <xf numFmtId="0" fontId="46" fillId="8" borderId="21" xfId="456" applyFont="1" applyFill="1" applyBorder="1" applyAlignment="1">
      <alignment vertical="center" wrapText="1" readingOrder="1"/>
    </xf>
    <xf numFmtId="0" fontId="49" fillId="0" borderId="109" xfId="456" applyFont="1" applyBorder="1" applyAlignment="1">
      <alignment horizontal="right" vertical="center" wrapText="1" readingOrder="2"/>
    </xf>
    <xf numFmtId="0" fontId="49" fillId="0" borderId="40" xfId="456" applyFont="1" applyBorder="1" applyAlignment="1">
      <alignment horizontal="right" vertical="center" wrapText="1" readingOrder="2"/>
    </xf>
    <xf numFmtId="0" fontId="46" fillId="0" borderId="36" xfId="456" applyFont="1" applyBorder="1" applyAlignment="1">
      <alignment horizontal="left" vertical="center" wrapText="1" readingOrder="1"/>
    </xf>
    <xf numFmtId="0" fontId="46" fillId="0" borderId="109" xfId="456" applyFont="1" applyBorder="1" applyAlignment="1">
      <alignment horizontal="left" vertical="center" wrapText="1" readingOrder="1"/>
    </xf>
    <xf numFmtId="0" fontId="49" fillId="8" borderId="12" xfId="456" applyFont="1" applyFill="1" applyBorder="1" applyAlignment="1">
      <alignment horizontal="center" vertical="center" readingOrder="2"/>
    </xf>
    <xf numFmtId="0" fontId="49" fillId="8" borderId="20" xfId="456" applyFont="1" applyFill="1" applyBorder="1" applyAlignment="1">
      <alignment horizontal="center" vertical="center" readingOrder="2"/>
    </xf>
    <xf numFmtId="0" fontId="57" fillId="8" borderId="23" xfId="456" applyFont="1" applyFill="1" applyBorder="1" applyAlignment="1">
      <alignment horizontal="center" vertical="center" wrapText="1"/>
    </xf>
    <xf numFmtId="0" fontId="57" fillId="8" borderId="12" xfId="456" applyFont="1" applyFill="1" applyBorder="1" applyAlignment="1">
      <alignment horizontal="center" vertical="center" wrapText="1"/>
    </xf>
    <xf numFmtId="0" fontId="4" fillId="5" borderId="20" xfId="468" applyFill="1" applyBorder="1" applyAlignment="1">
      <alignment horizontal="right" vertical="center" wrapText="1"/>
    </xf>
    <xf numFmtId="0" fontId="4" fillId="5" borderId="28" xfId="468" applyFill="1" applyBorder="1" applyAlignment="1">
      <alignment horizontal="right" vertical="center" wrapText="1"/>
    </xf>
    <xf numFmtId="0" fontId="42" fillId="5" borderId="23" xfId="468" applyFont="1" applyFill="1" applyBorder="1" applyAlignment="1">
      <alignment horizontal="left" vertical="center" wrapText="1"/>
    </xf>
    <xf numFmtId="0" fontId="42" fillId="5" borderId="12" xfId="468" applyFont="1" applyFill="1" applyBorder="1" applyAlignment="1">
      <alignment horizontal="left" vertical="center" wrapText="1"/>
    </xf>
    <xf numFmtId="0" fontId="5" fillId="8" borderId="56" xfId="468" applyFont="1" applyFill="1" applyBorder="1" applyAlignment="1">
      <alignment horizontal="center" vertical="center" wrapText="1"/>
    </xf>
    <xf numFmtId="0" fontId="5" fillId="8" borderId="37" xfId="468" applyFont="1" applyFill="1" applyBorder="1" applyAlignment="1">
      <alignment horizontal="center" vertical="center" wrapText="1"/>
    </xf>
    <xf numFmtId="0" fontId="42" fillId="8" borderId="57" xfId="468" applyFont="1" applyFill="1" applyBorder="1" applyAlignment="1">
      <alignment horizontal="center" vertical="center" wrapText="1"/>
    </xf>
    <xf numFmtId="0" fontId="42" fillId="8" borderId="38" xfId="468" applyFont="1" applyFill="1" applyBorder="1" applyAlignment="1">
      <alignment horizontal="center" vertical="center" wrapText="1"/>
    </xf>
    <xf numFmtId="0" fontId="104" fillId="8" borderId="10" xfId="468" applyFont="1" applyFill="1" applyBorder="1" applyAlignment="1">
      <alignment horizontal="center" vertical="center" wrapText="1"/>
    </xf>
    <xf numFmtId="0" fontId="104" fillId="8" borderId="0" xfId="468" applyFont="1" applyFill="1" applyAlignment="1">
      <alignment horizontal="center" vertical="center" wrapText="1"/>
    </xf>
    <xf numFmtId="0" fontId="104" fillId="8" borderId="11" xfId="468" applyFont="1" applyFill="1" applyBorder="1" applyAlignment="1">
      <alignment horizontal="center" vertical="center" wrapText="1"/>
    </xf>
    <xf numFmtId="0" fontId="42" fillId="8" borderId="31" xfId="468" applyFont="1" applyFill="1" applyBorder="1" applyAlignment="1">
      <alignment horizontal="center" vertical="center" wrapText="1"/>
    </xf>
    <xf numFmtId="0" fontId="5" fillId="5" borderId="56" xfId="468" applyFont="1" applyFill="1" applyBorder="1" applyAlignment="1">
      <alignment horizontal="center" vertical="center" wrapText="1"/>
    </xf>
    <xf numFmtId="0" fontId="5" fillId="5" borderId="37" xfId="468" applyFont="1" applyFill="1" applyBorder="1" applyAlignment="1">
      <alignment horizontal="center" vertical="center" wrapText="1"/>
    </xf>
    <xf numFmtId="167" fontId="5" fillId="5" borderId="57" xfId="32" applyNumberFormat="1" applyFont="1" applyFill="1" applyBorder="1" applyAlignment="1">
      <alignment horizontal="center" vertical="center" wrapText="1"/>
    </xf>
    <xf numFmtId="167" fontId="5" fillId="5" borderId="31" xfId="32" applyNumberFormat="1" applyFont="1" applyFill="1" applyBorder="1" applyAlignment="1">
      <alignment horizontal="center" vertical="center" wrapText="1"/>
    </xf>
    <xf numFmtId="167" fontId="5" fillId="5" borderId="38" xfId="32" applyNumberFormat="1" applyFont="1" applyFill="1" applyBorder="1" applyAlignment="1">
      <alignment horizontal="center" vertical="center" wrapText="1"/>
    </xf>
    <xf numFmtId="0" fontId="5" fillId="8" borderId="20" xfId="468" applyFont="1" applyFill="1" applyBorder="1" applyAlignment="1">
      <alignment horizontal="right" vertical="center" wrapText="1"/>
    </xf>
    <xf numFmtId="0" fontId="5" fillId="8" borderId="28" xfId="468" applyFont="1" applyFill="1" applyBorder="1" applyAlignment="1">
      <alignment horizontal="right" vertical="center" wrapText="1"/>
    </xf>
    <xf numFmtId="0" fontId="5" fillId="8" borderId="23" xfId="468" applyFont="1" applyFill="1" applyBorder="1" applyAlignment="1">
      <alignment horizontal="left" vertical="center" wrapText="1"/>
    </xf>
    <xf numFmtId="0" fontId="5" fillId="8" borderId="12" xfId="468" applyFont="1" applyFill="1" applyBorder="1" applyAlignment="1">
      <alignment horizontal="left" vertical="center" wrapText="1"/>
    </xf>
    <xf numFmtId="0" fontId="27" fillId="5" borderId="37" xfId="12" applyFont="1" applyFill="1" applyBorder="1" applyAlignment="1">
      <alignment horizontal="right" vertical="center" wrapText="1"/>
    </xf>
    <xf numFmtId="0" fontId="27" fillId="5" borderId="19" xfId="12" applyFont="1" applyFill="1" applyBorder="1" applyAlignment="1">
      <alignment horizontal="right" vertical="center" wrapText="1"/>
    </xf>
    <xf numFmtId="0" fontId="27" fillId="8" borderId="20" xfId="12" applyFont="1" applyFill="1" applyBorder="1" applyAlignment="1">
      <alignment horizontal="right" vertical="center" wrapText="1"/>
    </xf>
    <xf numFmtId="0" fontId="27" fillId="8" borderId="28" xfId="12" applyFont="1" applyFill="1" applyBorder="1" applyAlignment="1">
      <alignment horizontal="right" vertical="center" wrapText="1"/>
    </xf>
    <xf numFmtId="0" fontId="42" fillId="8" borderId="28" xfId="468" applyFont="1" applyFill="1" applyBorder="1" applyAlignment="1">
      <alignment horizontal="left" vertical="center" wrapText="1"/>
    </xf>
    <xf numFmtId="0" fontId="42" fillId="8" borderId="23" xfId="468" applyFont="1" applyFill="1" applyBorder="1" applyAlignment="1">
      <alignment horizontal="left" vertical="center" wrapText="1"/>
    </xf>
    <xf numFmtId="0" fontId="4" fillId="3" borderId="37" xfId="468" applyFill="1" applyBorder="1" applyAlignment="1">
      <alignment horizontal="right" vertical="center" wrapText="1"/>
    </xf>
    <xf numFmtId="0" fontId="4" fillId="3" borderId="19" xfId="468" applyFill="1" applyBorder="1" applyAlignment="1">
      <alignment horizontal="right" vertical="center" wrapText="1"/>
    </xf>
    <xf numFmtId="0" fontId="42" fillId="0" borderId="19" xfId="468" applyFont="1" applyBorder="1" applyAlignment="1">
      <alignment horizontal="left" vertical="center" wrapText="1"/>
    </xf>
    <xf numFmtId="0" fontId="42" fillId="0" borderId="38" xfId="468" applyFont="1" applyBorder="1" applyAlignment="1">
      <alignment horizontal="left" vertical="center" wrapText="1"/>
    </xf>
    <xf numFmtId="0" fontId="101" fillId="3" borderId="0" xfId="468" applyFont="1" applyFill="1" applyAlignment="1">
      <alignment horizontal="center" vertical="center" readingOrder="2"/>
    </xf>
    <xf numFmtId="0" fontId="106" fillId="3" borderId="0" xfId="468" applyFont="1" applyFill="1" applyAlignment="1">
      <alignment horizontal="center" vertical="center" readingOrder="2"/>
    </xf>
    <xf numFmtId="0" fontId="8" fillId="3" borderId="0" xfId="66" applyFont="1" applyFill="1" applyAlignment="1">
      <alignment horizontal="center" vertical="center" wrapText="1"/>
    </xf>
    <xf numFmtId="0" fontId="8" fillId="3" borderId="0" xfId="468" applyFont="1" applyFill="1" applyAlignment="1">
      <alignment horizontal="center" vertical="center" readingOrder="1"/>
    </xf>
    <xf numFmtId="0" fontId="8" fillId="8" borderId="12" xfId="468" applyFont="1" applyFill="1" applyBorder="1" applyAlignment="1">
      <alignment horizontal="center" vertical="center" wrapText="1"/>
    </xf>
    <xf numFmtId="0" fontId="8" fillId="8" borderId="20" xfId="468" applyFont="1" applyFill="1" applyBorder="1" applyAlignment="1">
      <alignment horizontal="center" vertical="center" wrapText="1"/>
    </xf>
    <xf numFmtId="0" fontId="5" fillId="8" borderId="23" xfId="468" applyFont="1" applyFill="1" applyBorder="1" applyAlignment="1">
      <alignment horizontal="center" vertical="center" wrapText="1"/>
    </xf>
    <xf numFmtId="0" fontId="5" fillId="8" borderId="12" xfId="468" applyFont="1" applyFill="1" applyBorder="1" applyAlignment="1">
      <alignment horizontal="center" vertical="center" wrapText="1"/>
    </xf>
    <xf numFmtId="0" fontId="4" fillId="5" borderId="0" xfId="0" applyFont="1" applyFill="1" applyAlignment="1">
      <alignment horizontal="right" vertical="center" wrapText="1" readingOrder="2"/>
    </xf>
    <xf numFmtId="0" fontId="4" fillId="0" borderId="0" xfId="0" applyFont="1" applyAlignment="1">
      <alignment horizontal="left"/>
    </xf>
    <xf numFmtId="0" fontId="39" fillId="5" borderId="0" xfId="0" applyFont="1" applyFill="1" applyAlignment="1">
      <alignment horizontal="center" wrapText="1" readingOrder="2"/>
    </xf>
    <xf numFmtId="0" fontId="9" fillId="5" borderId="0" xfId="0" applyFont="1" applyFill="1" applyAlignment="1">
      <alignment horizontal="center" wrapText="1" readingOrder="2"/>
    </xf>
    <xf numFmtId="0" fontId="8" fillId="5" borderId="0" xfId="0" applyFont="1" applyFill="1" applyAlignment="1">
      <alignment horizontal="center" wrapText="1" readingOrder="2"/>
    </xf>
    <xf numFmtId="0" fontId="8" fillId="5" borderId="0" xfId="0" applyFont="1" applyFill="1" applyAlignment="1">
      <alignment horizontal="center" readingOrder="1"/>
    </xf>
    <xf numFmtId="4" fontId="36" fillId="5" borderId="121" xfId="31" applyNumberFormat="1" applyFont="1" applyFill="1" applyBorder="1" applyAlignment="1">
      <alignment horizontal="center" vertical="center" wrapText="1"/>
    </xf>
    <xf numFmtId="4" fontId="36" fillId="5" borderId="26" xfId="31" applyNumberFormat="1" applyFont="1" applyFill="1" applyBorder="1" applyAlignment="1">
      <alignment horizontal="center" vertical="center" wrapText="1"/>
    </xf>
    <xf numFmtId="4" fontId="36" fillId="5" borderId="127" xfId="31" applyNumberFormat="1" applyFont="1" applyFill="1" applyBorder="1" applyAlignment="1">
      <alignment horizontal="center" vertical="center" wrapText="1"/>
    </xf>
    <xf numFmtId="4" fontId="36" fillId="5" borderId="27" xfId="31" applyNumberFormat="1" applyFont="1" applyFill="1" applyBorder="1" applyAlignment="1">
      <alignment horizontal="center" vertical="center" wrapText="1"/>
    </xf>
    <xf numFmtId="0" fontId="8" fillId="11" borderId="63" xfId="32" applyFont="1" applyFill="1" applyBorder="1" applyAlignment="1">
      <alignment horizontal="center" vertical="center" wrapText="1"/>
    </xf>
    <xf numFmtId="0" fontId="8" fillId="11" borderId="66" xfId="32" applyFont="1" applyFill="1" applyBorder="1" applyAlignment="1">
      <alignment horizontal="center" vertical="center" wrapText="1"/>
    </xf>
    <xf numFmtId="49" fontId="8" fillId="6" borderId="0" xfId="0" applyNumberFormat="1" applyFont="1" applyFill="1" applyAlignment="1">
      <alignment horizontal="center" readingOrder="1"/>
    </xf>
    <xf numFmtId="0" fontId="5" fillId="11" borderId="55" xfId="12" applyFont="1" applyFill="1" applyBorder="1">
      <alignment horizontal="center" vertical="center" wrapText="1"/>
    </xf>
    <xf numFmtId="0" fontId="5" fillId="11" borderId="77" xfId="12" applyFont="1" applyFill="1" applyBorder="1">
      <alignment horizontal="center" vertical="center" wrapText="1"/>
    </xf>
    <xf numFmtId="1" fontId="5" fillId="11" borderId="48" xfId="11" applyFont="1" applyFill="1" applyBorder="1" applyAlignment="1">
      <alignment horizontal="center" vertical="center" wrapText="1" readingOrder="1"/>
    </xf>
    <xf numFmtId="1" fontId="5" fillId="11" borderId="46" xfId="11" applyFont="1" applyFill="1" applyBorder="1" applyAlignment="1">
      <alignment horizontal="center" vertical="center" wrapText="1" readingOrder="1"/>
    </xf>
    <xf numFmtId="0" fontId="5" fillId="5" borderId="0" xfId="0" applyFont="1" applyFill="1" applyAlignment="1">
      <alignment horizontal="center"/>
    </xf>
    <xf numFmtId="0" fontId="8" fillId="5" borderId="0" xfId="0" applyFont="1" applyFill="1" applyAlignment="1">
      <alignment horizontal="center"/>
    </xf>
  </cellXfs>
  <cellStyles count="618">
    <cellStyle name="bin" xfId="470" xr:uid="{00000000-0005-0000-0000-000000000000}"/>
    <cellStyle name="blue" xfId="471" xr:uid="{00000000-0005-0000-0000-000001000000}"/>
    <cellStyle name="cell" xfId="467" xr:uid="{00000000-0005-0000-0000-000002000000}"/>
    <cellStyle name="cell 2" xfId="472" xr:uid="{00000000-0005-0000-0000-000003000000}"/>
    <cellStyle name="cell 2 2" xfId="473" xr:uid="{00000000-0005-0000-0000-000004000000}"/>
    <cellStyle name="cell 3" xfId="474" xr:uid="{00000000-0005-0000-0000-000005000000}"/>
    <cellStyle name="cell 3 2" xfId="475" xr:uid="{00000000-0005-0000-0000-000006000000}"/>
    <cellStyle name="cell 4" xfId="476" xr:uid="{00000000-0005-0000-0000-000007000000}"/>
    <cellStyle name="cell_06entr" xfId="477" xr:uid="{00000000-0005-0000-0000-000008000000}"/>
    <cellStyle name="Col&amp;RowHeadings" xfId="478" xr:uid="{00000000-0005-0000-0000-000009000000}"/>
    <cellStyle name="ColCodes" xfId="479" xr:uid="{00000000-0005-0000-0000-00000A000000}"/>
    <cellStyle name="ColTitles" xfId="480" xr:uid="{00000000-0005-0000-0000-00000B000000}"/>
    <cellStyle name="column" xfId="481" xr:uid="{00000000-0005-0000-0000-00000C000000}"/>
    <cellStyle name="Comma" xfId="1" builtinId="3"/>
    <cellStyle name="Comma [0]" xfId="2" builtinId="6"/>
    <cellStyle name="Comma [0] 2" xfId="3" xr:uid="{00000000-0005-0000-0000-00000F000000}"/>
    <cellStyle name="Comma [0] 2 2" xfId="50" xr:uid="{00000000-0005-0000-0000-000010000000}"/>
    <cellStyle name="Comma [0] 3" xfId="37" xr:uid="{00000000-0005-0000-0000-000011000000}"/>
    <cellStyle name="Comma [0] 4" xfId="48" xr:uid="{00000000-0005-0000-0000-000012000000}"/>
    <cellStyle name="Comma 10" xfId="68" xr:uid="{00000000-0005-0000-0000-000013000000}"/>
    <cellStyle name="Comma 10 2" xfId="76" xr:uid="{00000000-0005-0000-0000-000014000000}"/>
    <cellStyle name="Comma 10 3" xfId="75" xr:uid="{00000000-0005-0000-0000-000015000000}"/>
    <cellStyle name="Comma 100" xfId="77" xr:uid="{00000000-0005-0000-0000-000016000000}"/>
    <cellStyle name="Comma 100 2" xfId="78" xr:uid="{00000000-0005-0000-0000-000017000000}"/>
    <cellStyle name="Comma 101" xfId="79" xr:uid="{00000000-0005-0000-0000-000018000000}"/>
    <cellStyle name="Comma 101 2" xfId="80" xr:uid="{00000000-0005-0000-0000-000019000000}"/>
    <cellStyle name="Comma 102" xfId="81" xr:uid="{00000000-0005-0000-0000-00001A000000}"/>
    <cellStyle name="Comma 102 2" xfId="82" xr:uid="{00000000-0005-0000-0000-00001B000000}"/>
    <cellStyle name="Comma 103" xfId="83" xr:uid="{00000000-0005-0000-0000-00001C000000}"/>
    <cellStyle name="Comma 103 2" xfId="84" xr:uid="{00000000-0005-0000-0000-00001D000000}"/>
    <cellStyle name="Comma 104" xfId="85" xr:uid="{00000000-0005-0000-0000-00001E000000}"/>
    <cellStyle name="Comma 104 2" xfId="86" xr:uid="{00000000-0005-0000-0000-00001F000000}"/>
    <cellStyle name="Comma 105" xfId="87" xr:uid="{00000000-0005-0000-0000-000020000000}"/>
    <cellStyle name="Comma 105 2" xfId="88" xr:uid="{00000000-0005-0000-0000-000021000000}"/>
    <cellStyle name="Comma 106" xfId="89" xr:uid="{00000000-0005-0000-0000-000022000000}"/>
    <cellStyle name="Comma 106 2" xfId="90" xr:uid="{00000000-0005-0000-0000-000023000000}"/>
    <cellStyle name="Comma 107" xfId="91" xr:uid="{00000000-0005-0000-0000-000024000000}"/>
    <cellStyle name="Comma 107 2" xfId="92" xr:uid="{00000000-0005-0000-0000-000025000000}"/>
    <cellStyle name="Comma 108" xfId="93" xr:uid="{00000000-0005-0000-0000-000026000000}"/>
    <cellStyle name="Comma 108 2" xfId="94" xr:uid="{00000000-0005-0000-0000-000027000000}"/>
    <cellStyle name="Comma 109" xfId="95" xr:uid="{00000000-0005-0000-0000-000028000000}"/>
    <cellStyle name="Comma 109 2" xfId="96" xr:uid="{00000000-0005-0000-0000-000029000000}"/>
    <cellStyle name="Comma 11" xfId="69" xr:uid="{00000000-0005-0000-0000-00002A000000}"/>
    <cellStyle name="Comma 11 2" xfId="98" xr:uid="{00000000-0005-0000-0000-00002B000000}"/>
    <cellStyle name="Comma 11 3" xfId="97" xr:uid="{00000000-0005-0000-0000-00002C000000}"/>
    <cellStyle name="Comma 110" xfId="99" xr:uid="{00000000-0005-0000-0000-00002D000000}"/>
    <cellStyle name="Comma 110 2" xfId="100" xr:uid="{00000000-0005-0000-0000-00002E000000}"/>
    <cellStyle name="Comma 111" xfId="101" xr:uid="{00000000-0005-0000-0000-00002F000000}"/>
    <cellStyle name="Comma 111 2" xfId="102" xr:uid="{00000000-0005-0000-0000-000030000000}"/>
    <cellStyle name="Comma 112" xfId="103" xr:uid="{00000000-0005-0000-0000-000031000000}"/>
    <cellStyle name="Comma 112 2" xfId="104" xr:uid="{00000000-0005-0000-0000-000032000000}"/>
    <cellStyle name="Comma 113" xfId="105" xr:uid="{00000000-0005-0000-0000-000033000000}"/>
    <cellStyle name="Comma 113 2" xfId="106" xr:uid="{00000000-0005-0000-0000-000034000000}"/>
    <cellStyle name="Comma 114" xfId="107" xr:uid="{00000000-0005-0000-0000-000035000000}"/>
    <cellStyle name="Comma 114 2" xfId="108" xr:uid="{00000000-0005-0000-0000-000036000000}"/>
    <cellStyle name="Comma 115" xfId="109" xr:uid="{00000000-0005-0000-0000-000037000000}"/>
    <cellStyle name="Comma 115 2" xfId="110" xr:uid="{00000000-0005-0000-0000-000038000000}"/>
    <cellStyle name="Comma 116" xfId="111" xr:uid="{00000000-0005-0000-0000-000039000000}"/>
    <cellStyle name="Comma 116 2" xfId="112" xr:uid="{00000000-0005-0000-0000-00003A000000}"/>
    <cellStyle name="Comma 117" xfId="113" xr:uid="{00000000-0005-0000-0000-00003B000000}"/>
    <cellStyle name="Comma 117 2" xfId="114" xr:uid="{00000000-0005-0000-0000-00003C000000}"/>
    <cellStyle name="Comma 118" xfId="115" xr:uid="{00000000-0005-0000-0000-00003D000000}"/>
    <cellStyle name="Comma 118 2" xfId="116" xr:uid="{00000000-0005-0000-0000-00003E000000}"/>
    <cellStyle name="Comma 119" xfId="117" xr:uid="{00000000-0005-0000-0000-00003F000000}"/>
    <cellStyle name="Comma 119 2" xfId="118" xr:uid="{00000000-0005-0000-0000-000040000000}"/>
    <cellStyle name="Comma 12" xfId="70" xr:uid="{00000000-0005-0000-0000-000041000000}"/>
    <cellStyle name="Comma 12 2" xfId="120" xr:uid="{00000000-0005-0000-0000-000042000000}"/>
    <cellStyle name="Comma 12 3" xfId="119" xr:uid="{00000000-0005-0000-0000-000043000000}"/>
    <cellStyle name="Comma 120" xfId="121" xr:uid="{00000000-0005-0000-0000-000044000000}"/>
    <cellStyle name="Comma 120 2" xfId="122" xr:uid="{00000000-0005-0000-0000-000045000000}"/>
    <cellStyle name="Comma 121" xfId="123" xr:uid="{00000000-0005-0000-0000-000046000000}"/>
    <cellStyle name="Comma 121 2" xfId="124" xr:uid="{00000000-0005-0000-0000-000047000000}"/>
    <cellStyle name="Comma 122" xfId="125" xr:uid="{00000000-0005-0000-0000-000048000000}"/>
    <cellStyle name="Comma 122 2" xfId="126" xr:uid="{00000000-0005-0000-0000-000049000000}"/>
    <cellStyle name="Comma 123" xfId="127" xr:uid="{00000000-0005-0000-0000-00004A000000}"/>
    <cellStyle name="Comma 123 2" xfId="128" xr:uid="{00000000-0005-0000-0000-00004B000000}"/>
    <cellStyle name="Comma 124" xfId="129" xr:uid="{00000000-0005-0000-0000-00004C000000}"/>
    <cellStyle name="Comma 124 2" xfId="130" xr:uid="{00000000-0005-0000-0000-00004D000000}"/>
    <cellStyle name="Comma 125" xfId="131" xr:uid="{00000000-0005-0000-0000-00004E000000}"/>
    <cellStyle name="Comma 125 2" xfId="132" xr:uid="{00000000-0005-0000-0000-00004F000000}"/>
    <cellStyle name="Comma 126" xfId="133" xr:uid="{00000000-0005-0000-0000-000050000000}"/>
    <cellStyle name="Comma 126 2" xfId="134" xr:uid="{00000000-0005-0000-0000-000051000000}"/>
    <cellStyle name="Comma 127" xfId="135" xr:uid="{00000000-0005-0000-0000-000052000000}"/>
    <cellStyle name="Comma 127 2" xfId="136" xr:uid="{00000000-0005-0000-0000-000053000000}"/>
    <cellStyle name="Comma 128" xfId="137" xr:uid="{00000000-0005-0000-0000-000054000000}"/>
    <cellStyle name="Comma 128 2" xfId="138" xr:uid="{00000000-0005-0000-0000-000055000000}"/>
    <cellStyle name="Comma 129" xfId="139" xr:uid="{00000000-0005-0000-0000-000056000000}"/>
    <cellStyle name="Comma 129 2" xfId="140" xr:uid="{00000000-0005-0000-0000-000057000000}"/>
    <cellStyle name="Comma 13" xfId="58" xr:uid="{00000000-0005-0000-0000-000058000000}"/>
    <cellStyle name="Comma 13 2" xfId="72" xr:uid="{00000000-0005-0000-0000-000059000000}"/>
    <cellStyle name="Comma 13 2 2" xfId="142" xr:uid="{00000000-0005-0000-0000-00005A000000}"/>
    <cellStyle name="Comma 13 3" xfId="141" xr:uid="{00000000-0005-0000-0000-00005B000000}"/>
    <cellStyle name="Comma 130" xfId="143" xr:uid="{00000000-0005-0000-0000-00005C000000}"/>
    <cellStyle name="Comma 130 2" xfId="144" xr:uid="{00000000-0005-0000-0000-00005D000000}"/>
    <cellStyle name="Comma 131" xfId="145" xr:uid="{00000000-0005-0000-0000-00005E000000}"/>
    <cellStyle name="Comma 131 2" xfId="146" xr:uid="{00000000-0005-0000-0000-00005F000000}"/>
    <cellStyle name="Comma 132" xfId="147" xr:uid="{00000000-0005-0000-0000-000060000000}"/>
    <cellStyle name="Comma 132 2" xfId="148" xr:uid="{00000000-0005-0000-0000-000061000000}"/>
    <cellStyle name="Comma 133" xfId="149" xr:uid="{00000000-0005-0000-0000-000062000000}"/>
    <cellStyle name="Comma 133 2" xfId="150" xr:uid="{00000000-0005-0000-0000-000063000000}"/>
    <cellStyle name="Comma 134" xfId="151" xr:uid="{00000000-0005-0000-0000-000064000000}"/>
    <cellStyle name="Comma 134 2" xfId="152" xr:uid="{00000000-0005-0000-0000-000065000000}"/>
    <cellStyle name="Comma 135" xfId="153" xr:uid="{00000000-0005-0000-0000-000066000000}"/>
    <cellStyle name="Comma 135 2" xfId="154" xr:uid="{00000000-0005-0000-0000-000067000000}"/>
    <cellStyle name="Comma 136" xfId="155" xr:uid="{00000000-0005-0000-0000-000068000000}"/>
    <cellStyle name="Comma 136 2" xfId="156" xr:uid="{00000000-0005-0000-0000-000069000000}"/>
    <cellStyle name="Comma 137" xfId="157" xr:uid="{00000000-0005-0000-0000-00006A000000}"/>
    <cellStyle name="Comma 137 2" xfId="158" xr:uid="{00000000-0005-0000-0000-00006B000000}"/>
    <cellStyle name="Comma 138" xfId="159" xr:uid="{00000000-0005-0000-0000-00006C000000}"/>
    <cellStyle name="Comma 138 2" xfId="160" xr:uid="{00000000-0005-0000-0000-00006D000000}"/>
    <cellStyle name="Comma 139" xfId="161" xr:uid="{00000000-0005-0000-0000-00006E000000}"/>
    <cellStyle name="Comma 139 2" xfId="162" xr:uid="{00000000-0005-0000-0000-00006F000000}"/>
    <cellStyle name="Comma 14" xfId="71" xr:uid="{00000000-0005-0000-0000-000070000000}"/>
    <cellStyle name="Comma 14 2" xfId="164" xr:uid="{00000000-0005-0000-0000-000071000000}"/>
    <cellStyle name="Comma 14 3" xfId="163" xr:uid="{00000000-0005-0000-0000-000072000000}"/>
    <cellStyle name="Comma 140" xfId="165" xr:uid="{00000000-0005-0000-0000-000073000000}"/>
    <cellStyle name="Comma 140 2" xfId="166" xr:uid="{00000000-0005-0000-0000-000074000000}"/>
    <cellStyle name="Comma 141" xfId="167" xr:uid="{00000000-0005-0000-0000-000075000000}"/>
    <cellStyle name="Comma 141 2" xfId="168" xr:uid="{00000000-0005-0000-0000-000076000000}"/>
    <cellStyle name="Comma 142" xfId="169" xr:uid="{00000000-0005-0000-0000-000077000000}"/>
    <cellStyle name="Comma 142 2" xfId="170" xr:uid="{00000000-0005-0000-0000-000078000000}"/>
    <cellStyle name="Comma 143" xfId="171" xr:uid="{00000000-0005-0000-0000-000079000000}"/>
    <cellStyle name="Comma 143 2" xfId="172" xr:uid="{00000000-0005-0000-0000-00007A000000}"/>
    <cellStyle name="Comma 144" xfId="173" xr:uid="{00000000-0005-0000-0000-00007B000000}"/>
    <cellStyle name="Comma 144 2" xfId="174" xr:uid="{00000000-0005-0000-0000-00007C000000}"/>
    <cellStyle name="Comma 145" xfId="175" xr:uid="{00000000-0005-0000-0000-00007D000000}"/>
    <cellStyle name="Comma 145 2" xfId="176" xr:uid="{00000000-0005-0000-0000-00007E000000}"/>
    <cellStyle name="Comma 146" xfId="177" xr:uid="{00000000-0005-0000-0000-00007F000000}"/>
    <cellStyle name="Comma 146 2" xfId="178" xr:uid="{00000000-0005-0000-0000-000080000000}"/>
    <cellStyle name="Comma 147" xfId="179" xr:uid="{00000000-0005-0000-0000-000081000000}"/>
    <cellStyle name="Comma 147 2" xfId="180" xr:uid="{00000000-0005-0000-0000-000082000000}"/>
    <cellStyle name="Comma 148" xfId="181" xr:uid="{00000000-0005-0000-0000-000083000000}"/>
    <cellStyle name="Comma 148 2" xfId="182" xr:uid="{00000000-0005-0000-0000-000084000000}"/>
    <cellStyle name="Comma 149" xfId="183" xr:uid="{00000000-0005-0000-0000-000085000000}"/>
    <cellStyle name="Comma 149 2" xfId="184" xr:uid="{00000000-0005-0000-0000-000086000000}"/>
    <cellStyle name="Comma 15" xfId="57" xr:uid="{00000000-0005-0000-0000-000087000000}"/>
    <cellStyle name="Comma 15 2" xfId="73" xr:uid="{00000000-0005-0000-0000-000088000000}"/>
    <cellStyle name="Comma 15 2 2" xfId="186" xr:uid="{00000000-0005-0000-0000-000089000000}"/>
    <cellStyle name="Comma 15 3" xfId="185" xr:uid="{00000000-0005-0000-0000-00008A000000}"/>
    <cellStyle name="Comma 150" xfId="187" xr:uid="{00000000-0005-0000-0000-00008B000000}"/>
    <cellStyle name="Comma 150 2" xfId="188" xr:uid="{00000000-0005-0000-0000-00008C000000}"/>
    <cellStyle name="Comma 151" xfId="189" xr:uid="{00000000-0005-0000-0000-00008D000000}"/>
    <cellStyle name="Comma 151 2" xfId="190" xr:uid="{00000000-0005-0000-0000-00008E000000}"/>
    <cellStyle name="Comma 152" xfId="191" xr:uid="{00000000-0005-0000-0000-00008F000000}"/>
    <cellStyle name="Comma 152 2" xfId="192" xr:uid="{00000000-0005-0000-0000-000090000000}"/>
    <cellStyle name="Comma 153" xfId="193" xr:uid="{00000000-0005-0000-0000-000091000000}"/>
    <cellStyle name="Comma 153 2" xfId="194" xr:uid="{00000000-0005-0000-0000-000092000000}"/>
    <cellStyle name="Comma 154" xfId="195" xr:uid="{00000000-0005-0000-0000-000093000000}"/>
    <cellStyle name="Comma 154 2" xfId="196" xr:uid="{00000000-0005-0000-0000-000094000000}"/>
    <cellStyle name="Comma 155" xfId="197" xr:uid="{00000000-0005-0000-0000-000095000000}"/>
    <cellStyle name="Comma 155 2" xfId="198" xr:uid="{00000000-0005-0000-0000-000096000000}"/>
    <cellStyle name="Comma 156" xfId="199" xr:uid="{00000000-0005-0000-0000-000097000000}"/>
    <cellStyle name="Comma 156 2" xfId="200" xr:uid="{00000000-0005-0000-0000-000098000000}"/>
    <cellStyle name="Comma 157" xfId="201" xr:uid="{00000000-0005-0000-0000-000099000000}"/>
    <cellStyle name="Comma 157 2" xfId="202" xr:uid="{00000000-0005-0000-0000-00009A000000}"/>
    <cellStyle name="Comma 158" xfId="203" xr:uid="{00000000-0005-0000-0000-00009B000000}"/>
    <cellStyle name="Comma 158 2" xfId="204" xr:uid="{00000000-0005-0000-0000-00009C000000}"/>
    <cellStyle name="Comma 159" xfId="205" xr:uid="{00000000-0005-0000-0000-00009D000000}"/>
    <cellStyle name="Comma 159 2" xfId="206" xr:uid="{00000000-0005-0000-0000-00009E000000}"/>
    <cellStyle name="Comma 16" xfId="64" xr:uid="{00000000-0005-0000-0000-00009F000000}"/>
    <cellStyle name="Comma 16 2" xfId="208" xr:uid="{00000000-0005-0000-0000-0000A0000000}"/>
    <cellStyle name="Comma 16 3" xfId="207" xr:uid="{00000000-0005-0000-0000-0000A1000000}"/>
    <cellStyle name="Comma 160" xfId="209" xr:uid="{00000000-0005-0000-0000-0000A2000000}"/>
    <cellStyle name="Comma 160 2" xfId="210" xr:uid="{00000000-0005-0000-0000-0000A3000000}"/>
    <cellStyle name="Comma 161" xfId="211" xr:uid="{00000000-0005-0000-0000-0000A4000000}"/>
    <cellStyle name="Comma 161 2" xfId="212" xr:uid="{00000000-0005-0000-0000-0000A5000000}"/>
    <cellStyle name="Comma 162" xfId="213" xr:uid="{00000000-0005-0000-0000-0000A6000000}"/>
    <cellStyle name="Comma 162 2" xfId="214" xr:uid="{00000000-0005-0000-0000-0000A7000000}"/>
    <cellStyle name="Comma 163" xfId="215" xr:uid="{00000000-0005-0000-0000-0000A8000000}"/>
    <cellStyle name="Comma 163 2" xfId="216" xr:uid="{00000000-0005-0000-0000-0000A9000000}"/>
    <cellStyle name="Comma 164" xfId="217" xr:uid="{00000000-0005-0000-0000-0000AA000000}"/>
    <cellStyle name="Comma 164 2" xfId="218" xr:uid="{00000000-0005-0000-0000-0000AB000000}"/>
    <cellStyle name="Comma 165" xfId="219" xr:uid="{00000000-0005-0000-0000-0000AC000000}"/>
    <cellStyle name="Comma 165 2" xfId="220" xr:uid="{00000000-0005-0000-0000-0000AD000000}"/>
    <cellStyle name="Comma 166" xfId="221" xr:uid="{00000000-0005-0000-0000-0000AE000000}"/>
    <cellStyle name="Comma 166 2" xfId="222" xr:uid="{00000000-0005-0000-0000-0000AF000000}"/>
    <cellStyle name="Comma 167" xfId="223" xr:uid="{00000000-0005-0000-0000-0000B0000000}"/>
    <cellStyle name="Comma 167 2" xfId="224" xr:uid="{00000000-0005-0000-0000-0000B1000000}"/>
    <cellStyle name="Comma 168" xfId="225" xr:uid="{00000000-0005-0000-0000-0000B2000000}"/>
    <cellStyle name="Comma 168 2" xfId="226" xr:uid="{00000000-0005-0000-0000-0000B3000000}"/>
    <cellStyle name="Comma 169" xfId="227" xr:uid="{00000000-0005-0000-0000-0000B4000000}"/>
    <cellStyle name="Comma 169 2" xfId="228" xr:uid="{00000000-0005-0000-0000-0000B5000000}"/>
    <cellStyle name="Comma 17" xfId="62" xr:uid="{00000000-0005-0000-0000-0000B6000000}"/>
    <cellStyle name="Comma 17 2" xfId="74" xr:uid="{00000000-0005-0000-0000-0000B7000000}"/>
    <cellStyle name="Comma 17 2 2" xfId="230" xr:uid="{00000000-0005-0000-0000-0000B8000000}"/>
    <cellStyle name="Comma 17 3" xfId="229" xr:uid="{00000000-0005-0000-0000-0000B9000000}"/>
    <cellStyle name="Comma 170" xfId="231" xr:uid="{00000000-0005-0000-0000-0000BA000000}"/>
    <cellStyle name="Comma 170 2" xfId="232" xr:uid="{00000000-0005-0000-0000-0000BB000000}"/>
    <cellStyle name="Comma 171" xfId="233" xr:uid="{00000000-0005-0000-0000-0000BC000000}"/>
    <cellStyle name="Comma 171 2" xfId="234" xr:uid="{00000000-0005-0000-0000-0000BD000000}"/>
    <cellStyle name="Comma 172" xfId="235" xr:uid="{00000000-0005-0000-0000-0000BE000000}"/>
    <cellStyle name="Comma 172 2" xfId="236" xr:uid="{00000000-0005-0000-0000-0000BF000000}"/>
    <cellStyle name="Comma 173" xfId="237" xr:uid="{00000000-0005-0000-0000-0000C0000000}"/>
    <cellStyle name="Comma 173 2" xfId="238" xr:uid="{00000000-0005-0000-0000-0000C1000000}"/>
    <cellStyle name="Comma 174" xfId="239" xr:uid="{00000000-0005-0000-0000-0000C2000000}"/>
    <cellStyle name="Comma 174 2" xfId="240" xr:uid="{00000000-0005-0000-0000-0000C3000000}"/>
    <cellStyle name="Comma 175" xfId="241" xr:uid="{00000000-0005-0000-0000-0000C4000000}"/>
    <cellStyle name="Comma 175 2" xfId="242" xr:uid="{00000000-0005-0000-0000-0000C5000000}"/>
    <cellStyle name="Comma 176" xfId="243" xr:uid="{00000000-0005-0000-0000-0000C6000000}"/>
    <cellStyle name="Comma 176 2" xfId="244" xr:uid="{00000000-0005-0000-0000-0000C7000000}"/>
    <cellStyle name="Comma 177" xfId="245" xr:uid="{00000000-0005-0000-0000-0000C8000000}"/>
    <cellStyle name="Comma 177 2" xfId="246" xr:uid="{00000000-0005-0000-0000-0000C9000000}"/>
    <cellStyle name="Comma 178" xfId="247" xr:uid="{00000000-0005-0000-0000-0000CA000000}"/>
    <cellStyle name="Comma 178 2" xfId="248" xr:uid="{00000000-0005-0000-0000-0000CB000000}"/>
    <cellStyle name="Comma 179" xfId="249" xr:uid="{00000000-0005-0000-0000-0000CC000000}"/>
    <cellStyle name="Comma 179 2" xfId="250" xr:uid="{00000000-0005-0000-0000-0000CD000000}"/>
    <cellStyle name="Comma 18" xfId="59" xr:uid="{00000000-0005-0000-0000-0000CE000000}"/>
    <cellStyle name="Comma 18 2" xfId="252" xr:uid="{00000000-0005-0000-0000-0000CF000000}"/>
    <cellStyle name="Comma 18 3" xfId="251" xr:uid="{00000000-0005-0000-0000-0000D0000000}"/>
    <cellStyle name="Comma 19" xfId="253" xr:uid="{00000000-0005-0000-0000-0000D1000000}"/>
    <cellStyle name="Comma 19 2" xfId="254" xr:uid="{00000000-0005-0000-0000-0000D2000000}"/>
    <cellStyle name="Comma 2" xfId="4" xr:uid="{00000000-0005-0000-0000-0000D3000000}"/>
    <cellStyle name="Comma 2 2" xfId="46" xr:uid="{00000000-0005-0000-0000-0000D4000000}"/>
    <cellStyle name="Comma 2 2 2" xfId="256" xr:uid="{00000000-0005-0000-0000-0000D5000000}"/>
    <cellStyle name="Comma 2 2 2 2" xfId="482" xr:uid="{00000000-0005-0000-0000-0000D6000000}"/>
    <cellStyle name="Comma 2 2 3" xfId="483" xr:uid="{00000000-0005-0000-0000-0000D7000000}"/>
    <cellStyle name="Comma 2 2 4" xfId="255" xr:uid="{00000000-0005-0000-0000-0000D8000000}"/>
    <cellStyle name="Comma 2 3" xfId="41" xr:uid="{00000000-0005-0000-0000-0000D9000000}"/>
    <cellStyle name="Comma 2 3 2" xfId="258" xr:uid="{00000000-0005-0000-0000-0000DA000000}"/>
    <cellStyle name="Comma 2 3 3" xfId="257" xr:uid="{00000000-0005-0000-0000-0000DB000000}"/>
    <cellStyle name="Comma 2 4" xfId="445" xr:uid="{00000000-0005-0000-0000-0000DC000000}"/>
    <cellStyle name="Comma 20" xfId="259" xr:uid="{00000000-0005-0000-0000-0000DD000000}"/>
    <cellStyle name="Comma 20 2" xfId="260" xr:uid="{00000000-0005-0000-0000-0000DE000000}"/>
    <cellStyle name="Comma 21" xfId="261" xr:uid="{00000000-0005-0000-0000-0000DF000000}"/>
    <cellStyle name="Comma 21 2" xfId="262" xr:uid="{00000000-0005-0000-0000-0000E0000000}"/>
    <cellStyle name="Comma 211" xfId="263" xr:uid="{00000000-0005-0000-0000-0000E1000000}"/>
    <cellStyle name="Comma 211 2" xfId="446" xr:uid="{00000000-0005-0000-0000-0000E2000000}"/>
    <cellStyle name="Comma 22" xfId="264" xr:uid="{00000000-0005-0000-0000-0000E3000000}"/>
    <cellStyle name="Comma 22 2" xfId="265" xr:uid="{00000000-0005-0000-0000-0000E4000000}"/>
    <cellStyle name="Comma 23" xfId="266" xr:uid="{00000000-0005-0000-0000-0000E5000000}"/>
    <cellStyle name="Comma 23 2" xfId="267" xr:uid="{00000000-0005-0000-0000-0000E6000000}"/>
    <cellStyle name="Comma 24" xfId="268" xr:uid="{00000000-0005-0000-0000-0000E7000000}"/>
    <cellStyle name="Comma 24 2" xfId="269" xr:uid="{00000000-0005-0000-0000-0000E8000000}"/>
    <cellStyle name="Comma 25" xfId="270" xr:uid="{00000000-0005-0000-0000-0000E9000000}"/>
    <cellStyle name="Comma 25 2" xfId="271" xr:uid="{00000000-0005-0000-0000-0000EA000000}"/>
    <cellStyle name="Comma 26" xfId="272" xr:uid="{00000000-0005-0000-0000-0000EB000000}"/>
    <cellStyle name="Comma 26 2" xfId="273" xr:uid="{00000000-0005-0000-0000-0000EC000000}"/>
    <cellStyle name="Comma 27" xfId="274" xr:uid="{00000000-0005-0000-0000-0000ED000000}"/>
    <cellStyle name="Comma 27 2" xfId="275" xr:uid="{00000000-0005-0000-0000-0000EE000000}"/>
    <cellStyle name="Comma 28" xfId="276" xr:uid="{00000000-0005-0000-0000-0000EF000000}"/>
    <cellStyle name="Comma 28 2" xfId="277" xr:uid="{00000000-0005-0000-0000-0000F0000000}"/>
    <cellStyle name="Comma 29" xfId="278" xr:uid="{00000000-0005-0000-0000-0000F1000000}"/>
    <cellStyle name="Comma 29 2" xfId="279" xr:uid="{00000000-0005-0000-0000-0000F2000000}"/>
    <cellStyle name="Comma 3" xfId="49" xr:uid="{00000000-0005-0000-0000-0000F3000000}"/>
    <cellStyle name="Comma 3 2" xfId="447" xr:uid="{00000000-0005-0000-0000-0000F4000000}"/>
    <cellStyle name="Comma 3 2 2" xfId="484" xr:uid="{00000000-0005-0000-0000-0000F5000000}"/>
    <cellStyle name="Comma 3 2 2 2" xfId="485" xr:uid="{00000000-0005-0000-0000-0000F6000000}"/>
    <cellStyle name="Comma 3 2 3" xfId="486" xr:uid="{00000000-0005-0000-0000-0000F7000000}"/>
    <cellStyle name="Comma 3 3" xfId="487" xr:uid="{00000000-0005-0000-0000-0000F8000000}"/>
    <cellStyle name="Comma 3 4" xfId="488" xr:uid="{00000000-0005-0000-0000-0000F9000000}"/>
    <cellStyle name="Comma 30" xfId="280" xr:uid="{00000000-0005-0000-0000-0000FA000000}"/>
    <cellStyle name="Comma 30 2" xfId="281" xr:uid="{00000000-0005-0000-0000-0000FB000000}"/>
    <cellStyle name="Comma 31" xfId="282" xr:uid="{00000000-0005-0000-0000-0000FC000000}"/>
    <cellStyle name="Comma 31 2" xfId="283" xr:uid="{00000000-0005-0000-0000-0000FD000000}"/>
    <cellStyle name="Comma 32" xfId="284" xr:uid="{00000000-0005-0000-0000-0000FE000000}"/>
    <cellStyle name="Comma 32 2" xfId="285" xr:uid="{00000000-0005-0000-0000-0000FF000000}"/>
    <cellStyle name="Comma 33" xfId="286" xr:uid="{00000000-0005-0000-0000-000000010000}"/>
    <cellStyle name="Comma 33 2" xfId="287" xr:uid="{00000000-0005-0000-0000-000001010000}"/>
    <cellStyle name="Comma 34" xfId="288" xr:uid="{00000000-0005-0000-0000-000002010000}"/>
    <cellStyle name="Comma 34 2" xfId="289" xr:uid="{00000000-0005-0000-0000-000003010000}"/>
    <cellStyle name="Comma 35" xfId="290" xr:uid="{00000000-0005-0000-0000-000004010000}"/>
    <cellStyle name="Comma 35 2" xfId="291" xr:uid="{00000000-0005-0000-0000-000005010000}"/>
    <cellStyle name="Comma 36" xfId="292" xr:uid="{00000000-0005-0000-0000-000006010000}"/>
    <cellStyle name="Comma 36 2" xfId="293" xr:uid="{00000000-0005-0000-0000-000007010000}"/>
    <cellStyle name="Comma 37" xfId="294" xr:uid="{00000000-0005-0000-0000-000008010000}"/>
    <cellStyle name="Comma 37 2" xfId="295" xr:uid="{00000000-0005-0000-0000-000009010000}"/>
    <cellStyle name="Comma 38" xfId="296" xr:uid="{00000000-0005-0000-0000-00000A010000}"/>
    <cellStyle name="Comma 38 2" xfId="297" xr:uid="{00000000-0005-0000-0000-00000B010000}"/>
    <cellStyle name="Comma 39" xfId="298" xr:uid="{00000000-0005-0000-0000-00000C010000}"/>
    <cellStyle name="Comma 39 2" xfId="299" xr:uid="{00000000-0005-0000-0000-00000D010000}"/>
    <cellStyle name="Comma 4" xfId="60" xr:uid="{00000000-0005-0000-0000-00000E010000}"/>
    <cellStyle name="Comma 4 2" xfId="448" xr:uid="{00000000-0005-0000-0000-00000F010000}"/>
    <cellStyle name="Comma 40" xfId="300" xr:uid="{00000000-0005-0000-0000-000010010000}"/>
    <cellStyle name="Comma 40 2" xfId="301" xr:uid="{00000000-0005-0000-0000-000011010000}"/>
    <cellStyle name="Comma 41" xfId="302" xr:uid="{00000000-0005-0000-0000-000012010000}"/>
    <cellStyle name="Comma 41 2" xfId="303" xr:uid="{00000000-0005-0000-0000-000013010000}"/>
    <cellStyle name="Comma 42" xfId="304" xr:uid="{00000000-0005-0000-0000-000014010000}"/>
    <cellStyle name="Comma 42 2" xfId="305" xr:uid="{00000000-0005-0000-0000-000015010000}"/>
    <cellStyle name="Comma 43" xfId="306" xr:uid="{00000000-0005-0000-0000-000016010000}"/>
    <cellStyle name="Comma 43 2" xfId="307" xr:uid="{00000000-0005-0000-0000-000017010000}"/>
    <cellStyle name="Comma 44" xfId="308" xr:uid="{00000000-0005-0000-0000-000018010000}"/>
    <cellStyle name="Comma 44 2" xfId="309" xr:uid="{00000000-0005-0000-0000-000019010000}"/>
    <cellStyle name="Comma 45" xfId="310" xr:uid="{00000000-0005-0000-0000-00001A010000}"/>
    <cellStyle name="Comma 45 2" xfId="311" xr:uid="{00000000-0005-0000-0000-00001B010000}"/>
    <cellStyle name="Comma 46" xfId="312" xr:uid="{00000000-0005-0000-0000-00001C010000}"/>
    <cellStyle name="Comma 46 2" xfId="313" xr:uid="{00000000-0005-0000-0000-00001D010000}"/>
    <cellStyle name="Comma 47" xfId="314" xr:uid="{00000000-0005-0000-0000-00001E010000}"/>
    <cellStyle name="Comma 47 2" xfId="315" xr:uid="{00000000-0005-0000-0000-00001F010000}"/>
    <cellStyle name="Comma 48" xfId="316" xr:uid="{00000000-0005-0000-0000-000020010000}"/>
    <cellStyle name="Comma 48 2" xfId="317" xr:uid="{00000000-0005-0000-0000-000021010000}"/>
    <cellStyle name="Comma 49" xfId="318" xr:uid="{00000000-0005-0000-0000-000022010000}"/>
    <cellStyle name="Comma 49 2" xfId="319" xr:uid="{00000000-0005-0000-0000-000023010000}"/>
    <cellStyle name="Comma 5" xfId="63" xr:uid="{00000000-0005-0000-0000-000024010000}"/>
    <cellStyle name="Comma 5 2" xfId="449" xr:uid="{00000000-0005-0000-0000-000025010000}"/>
    <cellStyle name="Comma 50" xfId="320" xr:uid="{00000000-0005-0000-0000-000026010000}"/>
    <cellStyle name="Comma 50 2" xfId="321" xr:uid="{00000000-0005-0000-0000-000027010000}"/>
    <cellStyle name="Comma 51" xfId="322" xr:uid="{00000000-0005-0000-0000-000028010000}"/>
    <cellStyle name="Comma 51 2" xfId="323" xr:uid="{00000000-0005-0000-0000-000029010000}"/>
    <cellStyle name="Comma 52" xfId="324" xr:uid="{00000000-0005-0000-0000-00002A010000}"/>
    <cellStyle name="Comma 52 2" xfId="325" xr:uid="{00000000-0005-0000-0000-00002B010000}"/>
    <cellStyle name="Comma 53" xfId="326" xr:uid="{00000000-0005-0000-0000-00002C010000}"/>
    <cellStyle name="Comma 53 2" xfId="327" xr:uid="{00000000-0005-0000-0000-00002D010000}"/>
    <cellStyle name="Comma 54" xfId="328" xr:uid="{00000000-0005-0000-0000-00002E010000}"/>
    <cellStyle name="Comma 54 2" xfId="329" xr:uid="{00000000-0005-0000-0000-00002F010000}"/>
    <cellStyle name="Comma 55" xfId="330" xr:uid="{00000000-0005-0000-0000-000030010000}"/>
    <cellStyle name="Comma 55 2" xfId="331" xr:uid="{00000000-0005-0000-0000-000031010000}"/>
    <cellStyle name="Comma 56" xfId="332" xr:uid="{00000000-0005-0000-0000-000032010000}"/>
    <cellStyle name="Comma 56 2" xfId="333" xr:uid="{00000000-0005-0000-0000-000033010000}"/>
    <cellStyle name="Comma 57" xfId="334" xr:uid="{00000000-0005-0000-0000-000034010000}"/>
    <cellStyle name="Comma 57 2" xfId="335" xr:uid="{00000000-0005-0000-0000-000035010000}"/>
    <cellStyle name="Comma 58" xfId="336" xr:uid="{00000000-0005-0000-0000-000036010000}"/>
    <cellStyle name="Comma 58 2" xfId="337" xr:uid="{00000000-0005-0000-0000-000037010000}"/>
    <cellStyle name="Comma 59" xfId="338" xr:uid="{00000000-0005-0000-0000-000038010000}"/>
    <cellStyle name="Comma 59 2" xfId="339" xr:uid="{00000000-0005-0000-0000-000039010000}"/>
    <cellStyle name="Comma 6" xfId="61" xr:uid="{00000000-0005-0000-0000-00003A010000}"/>
    <cellStyle name="Comma 6 2" xfId="450" xr:uid="{00000000-0005-0000-0000-00003B010000}"/>
    <cellStyle name="Comma 60" xfId="340" xr:uid="{00000000-0005-0000-0000-00003C010000}"/>
    <cellStyle name="Comma 60 2" xfId="341" xr:uid="{00000000-0005-0000-0000-00003D010000}"/>
    <cellStyle name="Comma 61" xfId="342" xr:uid="{00000000-0005-0000-0000-00003E010000}"/>
    <cellStyle name="Comma 61 2" xfId="343" xr:uid="{00000000-0005-0000-0000-00003F010000}"/>
    <cellStyle name="Comma 62" xfId="344" xr:uid="{00000000-0005-0000-0000-000040010000}"/>
    <cellStyle name="Comma 62 2" xfId="345" xr:uid="{00000000-0005-0000-0000-000041010000}"/>
    <cellStyle name="Comma 63" xfId="346" xr:uid="{00000000-0005-0000-0000-000042010000}"/>
    <cellStyle name="Comma 63 2" xfId="347" xr:uid="{00000000-0005-0000-0000-000043010000}"/>
    <cellStyle name="Comma 64" xfId="348" xr:uid="{00000000-0005-0000-0000-000044010000}"/>
    <cellStyle name="Comma 64 2" xfId="349" xr:uid="{00000000-0005-0000-0000-000045010000}"/>
    <cellStyle name="Comma 65" xfId="350" xr:uid="{00000000-0005-0000-0000-000046010000}"/>
    <cellStyle name="Comma 65 2" xfId="351" xr:uid="{00000000-0005-0000-0000-000047010000}"/>
    <cellStyle name="Comma 66" xfId="352" xr:uid="{00000000-0005-0000-0000-000048010000}"/>
    <cellStyle name="Comma 66 2" xfId="353" xr:uid="{00000000-0005-0000-0000-000049010000}"/>
    <cellStyle name="Comma 67" xfId="354" xr:uid="{00000000-0005-0000-0000-00004A010000}"/>
    <cellStyle name="Comma 67 2" xfId="355" xr:uid="{00000000-0005-0000-0000-00004B010000}"/>
    <cellStyle name="Comma 68" xfId="356" xr:uid="{00000000-0005-0000-0000-00004C010000}"/>
    <cellStyle name="Comma 68 2" xfId="357" xr:uid="{00000000-0005-0000-0000-00004D010000}"/>
    <cellStyle name="Comma 69" xfId="358" xr:uid="{00000000-0005-0000-0000-00004E010000}"/>
    <cellStyle name="Comma 69 2" xfId="359" xr:uid="{00000000-0005-0000-0000-00004F010000}"/>
    <cellStyle name="Comma 7" xfId="67" xr:uid="{00000000-0005-0000-0000-000050010000}"/>
    <cellStyle name="Comma 7 2" xfId="451" xr:uid="{00000000-0005-0000-0000-000051010000}"/>
    <cellStyle name="Comma 7 3" xfId="360" xr:uid="{00000000-0005-0000-0000-000052010000}"/>
    <cellStyle name="Comma 70" xfId="361" xr:uid="{00000000-0005-0000-0000-000053010000}"/>
    <cellStyle name="Comma 70 2" xfId="362" xr:uid="{00000000-0005-0000-0000-000054010000}"/>
    <cellStyle name="Comma 71" xfId="363" xr:uid="{00000000-0005-0000-0000-000055010000}"/>
    <cellStyle name="Comma 71 2" xfId="364" xr:uid="{00000000-0005-0000-0000-000056010000}"/>
    <cellStyle name="Comma 72" xfId="365" xr:uid="{00000000-0005-0000-0000-000057010000}"/>
    <cellStyle name="Comma 72 2" xfId="366" xr:uid="{00000000-0005-0000-0000-000058010000}"/>
    <cellStyle name="Comma 73" xfId="367" xr:uid="{00000000-0005-0000-0000-000059010000}"/>
    <cellStyle name="Comma 73 2" xfId="368" xr:uid="{00000000-0005-0000-0000-00005A010000}"/>
    <cellStyle name="Comma 74" xfId="369" xr:uid="{00000000-0005-0000-0000-00005B010000}"/>
    <cellStyle name="Comma 74 2" xfId="370" xr:uid="{00000000-0005-0000-0000-00005C010000}"/>
    <cellStyle name="Comma 75" xfId="371" xr:uid="{00000000-0005-0000-0000-00005D010000}"/>
    <cellStyle name="Comma 75 2" xfId="372" xr:uid="{00000000-0005-0000-0000-00005E010000}"/>
    <cellStyle name="Comma 76" xfId="373" xr:uid="{00000000-0005-0000-0000-00005F010000}"/>
    <cellStyle name="Comma 76 2" xfId="374" xr:uid="{00000000-0005-0000-0000-000060010000}"/>
    <cellStyle name="Comma 77" xfId="375" xr:uid="{00000000-0005-0000-0000-000061010000}"/>
    <cellStyle name="Comma 77 2" xfId="376" xr:uid="{00000000-0005-0000-0000-000062010000}"/>
    <cellStyle name="Comma 78" xfId="377" xr:uid="{00000000-0005-0000-0000-000063010000}"/>
    <cellStyle name="Comma 78 2" xfId="378" xr:uid="{00000000-0005-0000-0000-000064010000}"/>
    <cellStyle name="Comma 79" xfId="379" xr:uid="{00000000-0005-0000-0000-000065010000}"/>
    <cellStyle name="Comma 79 2" xfId="380" xr:uid="{00000000-0005-0000-0000-000066010000}"/>
    <cellStyle name="Comma 8" xfId="51" xr:uid="{00000000-0005-0000-0000-000067010000}"/>
    <cellStyle name="Comma 8 2" xfId="452" xr:uid="{00000000-0005-0000-0000-000068010000}"/>
    <cellStyle name="Comma 8 3" xfId="381" xr:uid="{00000000-0005-0000-0000-000069010000}"/>
    <cellStyle name="Comma 80" xfId="382" xr:uid="{00000000-0005-0000-0000-00006A010000}"/>
    <cellStyle name="Comma 80 2" xfId="383" xr:uid="{00000000-0005-0000-0000-00006B010000}"/>
    <cellStyle name="Comma 81" xfId="384" xr:uid="{00000000-0005-0000-0000-00006C010000}"/>
    <cellStyle name="Comma 81 2" xfId="385" xr:uid="{00000000-0005-0000-0000-00006D010000}"/>
    <cellStyle name="Comma 82" xfId="386" xr:uid="{00000000-0005-0000-0000-00006E010000}"/>
    <cellStyle name="Comma 82 2" xfId="387" xr:uid="{00000000-0005-0000-0000-00006F010000}"/>
    <cellStyle name="Comma 83" xfId="388" xr:uid="{00000000-0005-0000-0000-000070010000}"/>
    <cellStyle name="Comma 83 2" xfId="389" xr:uid="{00000000-0005-0000-0000-000071010000}"/>
    <cellStyle name="Comma 84" xfId="390" xr:uid="{00000000-0005-0000-0000-000072010000}"/>
    <cellStyle name="Comma 84 2" xfId="391" xr:uid="{00000000-0005-0000-0000-000073010000}"/>
    <cellStyle name="Comma 85" xfId="392" xr:uid="{00000000-0005-0000-0000-000074010000}"/>
    <cellStyle name="Comma 85 2" xfId="393" xr:uid="{00000000-0005-0000-0000-000075010000}"/>
    <cellStyle name="Comma 86" xfId="394" xr:uid="{00000000-0005-0000-0000-000076010000}"/>
    <cellStyle name="Comma 86 2" xfId="395" xr:uid="{00000000-0005-0000-0000-000077010000}"/>
    <cellStyle name="Comma 87" xfId="396" xr:uid="{00000000-0005-0000-0000-000078010000}"/>
    <cellStyle name="Comma 87 2" xfId="397" xr:uid="{00000000-0005-0000-0000-000079010000}"/>
    <cellStyle name="Comma 88" xfId="398" xr:uid="{00000000-0005-0000-0000-00007A010000}"/>
    <cellStyle name="Comma 88 2" xfId="399" xr:uid="{00000000-0005-0000-0000-00007B010000}"/>
    <cellStyle name="Comma 89" xfId="400" xr:uid="{00000000-0005-0000-0000-00007C010000}"/>
    <cellStyle name="Comma 89 2" xfId="401" xr:uid="{00000000-0005-0000-0000-00007D010000}"/>
    <cellStyle name="Comma 9" xfId="65" xr:uid="{00000000-0005-0000-0000-00007E010000}"/>
    <cellStyle name="Comma 9 2" xfId="403" xr:uid="{00000000-0005-0000-0000-00007F010000}"/>
    <cellStyle name="Comma 9 3" xfId="402" xr:uid="{00000000-0005-0000-0000-000080010000}"/>
    <cellStyle name="Comma 90" xfId="404" xr:uid="{00000000-0005-0000-0000-000081010000}"/>
    <cellStyle name="Comma 90 2" xfId="405" xr:uid="{00000000-0005-0000-0000-000082010000}"/>
    <cellStyle name="Comma 91" xfId="406" xr:uid="{00000000-0005-0000-0000-000083010000}"/>
    <cellStyle name="Comma 91 2" xfId="407" xr:uid="{00000000-0005-0000-0000-000084010000}"/>
    <cellStyle name="Comma 92" xfId="408" xr:uid="{00000000-0005-0000-0000-000085010000}"/>
    <cellStyle name="Comma 92 2" xfId="409" xr:uid="{00000000-0005-0000-0000-000086010000}"/>
    <cellStyle name="Comma 93" xfId="410" xr:uid="{00000000-0005-0000-0000-000087010000}"/>
    <cellStyle name="Comma 93 2" xfId="411" xr:uid="{00000000-0005-0000-0000-000088010000}"/>
    <cellStyle name="Comma 94" xfId="412" xr:uid="{00000000-0005-0000-0000-000089010000}"/>
    <cellStyle name="Comma 94 2" xfId="413" xr:uid="{00000000-0005-0000-0000-00008A010000}"/>
    <cellStyle name="Comma 95" xfId="414" xr:uid="{00000000-0005-0000-0000-00008B010000}"/>
    <cellStyle name="Comma 95 2" xfId="415" xr:uid="{00000000-0005-0000-0000-00008C010000}"/>
    <cellStyle name="Comma 96" xfId="416" xr:uid="{00000000-0005-0000-0000-00008D010000}"/>
    <cellStyle name="Comma 96 2" xfId="417" xr:uid="{00000000-0005-0000-0000-00008E010000}"/>
    <cellStyle name="Comma 97" xfId="418" xr:uid="{00000000-0005-0000-0000-00008F010000}"/>
    <cellStyle name="Comma 97 2" xfId="419" xr:uid="{00000000-0005-0000-0000-000090010000}"/>
    <cellStyle name="Comma 98" xfId="420" xr:uid="{00000000-0005-0000-0000-000091010000}"/>
    <cellStyle name="Comma 98 2" xfId="421" xr:uid="{00000000-0005-0000-0000-000092010000}"/>
    <cellStyle name="Comma 99" xfId="422" xr:uid="{00000000-0005-0000-0000-000093010000}"/>
    <cellStyle name="Comma 99 2" xfId="423" xr:uid="{00000000-0005-0000-0000-000094010000}"/>
    <cellStyle name="DataEntryCells" xfId="489" xr:uid="{00000000-0005-0000-0000-000095010000}"/>
    <cellStyle name="DataEntryCells 2" xfId="490" xr:uid="{00000000-0005-0000-0000-000096010000}"/>
    <cellStyle name="DataEntryCells 2 2" xfId="491" xr:uid="{00000000-0005-0000-0000-000097010000}"/>
    <cellStyle name="DataEntryCells 2_08pers" xfId="492" xr:uid="{00000000-0005-0000-0000-000098010000}"/>
    <cellStyle name="DataEntryCells_05entr" xfId="493" xr:uid="{00000000-0005-0000-0000-000099010000}"/>
    <cellStyle name="ErrRpt_DataEntryCells" xfId="494" xr:uid="{00000000-0005-0000-0000-00009A010000}"/>
    <cellStyle name="ErrRpt-DataEntryCells" xfId="495" xr:uid="{00000000-0005-0000-0000-00009B010000}"/>
    <cellStyle name="ErrRpt-DataEntryCells 2" xfId="496" xr:uid="{00000000-0005-0000-0000-00009C010000}"/>
    <cellStyle name="ErrRpt-GreyBackground" xfId="497" xr:uid="{00000000-0005-0000-0000-00009D010000}"/>
    <cellStyle name="formula" xfId="498" xr:uid="{00000000-0005-0000-0000-00009E010000}"/>
    <cellStyle name="formula 2" xfId="499" xr:uid="{00000000-0005-0000-0000-00009F010000}"/>
    <cellStyle name="gap" xfId="500" xr:uid="{00000000-0005-0000-0000-0000A0010000}"/>
    <cellStyle name="GreyBackground" xfId="501" xr:uid="{00000000-0005-0000-0000-0000A1010000}"/>
    <cellStyle name="GreyBackground 2" xfId="502" xr:uid="{00000000-0005-0000-0000-0000A2010000}"/>
    <cellStyle name="GreyBackground 2 2" xfId="503" xr:uid="{00000000-0005-0000-0000-0000A3010000}"/>
    <cellStyle name="GreyBackground 2_08pers" xfId="504" xr:uid="{00000000-0005-0000-0000-0000A4010000}"/>
    <cellStyle name="GreyBackground_00enrl" xfId="505" xr:uid="{00000000-0005-0000-0000-0000A5010000}"/>
    <cellStyle name="H1" xfId="5" xr:uid="{00000000-0005-0000-0000-0000A6010000}"/>
    <cellStyle name="H1 2" xfId="6" xr:uid="{00000000-0005-0000-0000-0000A7010000}"/>
    <cellStyle name="H1 2 2" xfId="506" xr:uid="{00000000-0005-0000-0000-0000A8010000}"/>
    <cellStyle name="H1_خدمات الانقاذ والإغاثة" xfId="507" xr:uid="{00000000-0005-0000-0000-0000A9010000}"/>
    <cellStyle name="H2" xfId="7" xr:uid="{00000000-0005-0000-0000-0000AA010000}"/>
    <cellStyle name="H2 2" xfId="424" xr:uid="{00000000-0005-0000-0000-0000AB010000}"/>
    <cellStyle name="H2 2 2" xfId="508" xr:uid="{00000000-0005-0000-0000-0000AC010000}"/>
    <cellStyle name="H2_خدمات الانقاذ والإغاثة" xfId="509" xr:uid="{00000000-0005-0000-0000-0000AD010000}"/>
    <cellStyle name="had" xfId="8" xr:uid="{00000000-0005-0000-0000-0000AE010000}"/>
    <cellStyle name="had 2" xfId="9" xr:uid="{00000000-0005-0000-0000-0000AF010000}"/>
    <cellStyle name="had 2 2" xfId="510" xr:uid="{00000000-0005-0000-0000-0000B0010000}"/>
    <cellStyle name="had0" xfId="10" xr:uid="{00000000-0005-0000-0000-0000B1010000}"/>
    <cellStyle name="Had1" xfId="11" xr:uid="{00000000-0005-0000-0000-0000B2010000}"/>
    <cellStyle name="Had2" xfId="12" xr:uid="{00000000-0005-0000-0000-0000B3010000}"/>
    <cellStyle name="Had2 2" xfId="425" xr:uid="{00000000-0005-0000-0000-0000B4010000}"/>
    <cellStyle name="Had3" xfId="13" xr:uid="{00000000-0005-0000-0000-0000B5010000}"/>
    <cellStyle name="Had3 2" xfId="511" xr:uid="{00000000-0005-0000-0000-0000B6010000}"/>
    <cellStyle name="Had3 2 2" xfId="512" xr:uid="{00000000-0005-0000-0000-0000B7010000}"/>
    <cellStyle name="Hyperlink 2" xfId="426" xr:uid="{00000000-0005-0000-0000-0000B8010000}"/>
    <cellStyle name="Hyperlink 3" xfId="513" xr:uid="{00000000-0005-0000-0000-0000B9010000}"/>
    <cellStyle name="Hyperlink 4" xfId="469" xr:uid="{00000000-0005-0000-0000-0000BA010000}"/>
    <cellStyle name="inxa" xfId="14" xr:uid="{00000000-0005-0000-0000-0000BB010000}"/>
    <cellStyle name="inxa 2" xfId="15" xr:uid="{00000000-0005-0000-0000-0000BC010000}"/>
    <cellStyle name="inxa 2 2" xfId="52" xr:uid="{00000000-0005-0000-0000-0000BD010000}"/>
    <cellStyle name="inxe" xfId="16" xr:uid="{00000000-0005-0000-0000-0000BE010000}"/>
    <cellStyle name="ISC" xfId="514" xr:uid="{00000000-0005-0000-0000-0000BF010000}"/>
    <cellStyle name="ISC 2" xfId="515" xr:uid="{00000000-0005-0000-0000-0000C0010000}"/>
    <cellStyle name="isced" xfId="516" xr:uid="{00000000-0005-0000-0000-0000C1010000}"/>
    <cellStyle name="isced 2" xfId="517" xr:uid="{00000000-0005-0000-0000-0000C2010000}"/>
    <cellStyle name="ISCED Titles" xfId="518" xr:uid="{00000000-0005-0000-0000-0000C3010000}"/>
    <cellStyle name="isced_06entr" xfId="519" xr:uid="{00000000-0005-0000-0000-0000C4010000}"/>
    <cellStyle name="level1a" xfId="520" xr:uid="{00000000-0005-0000-0000-0000C5010000}"/>
    <cellStyle name="level1a 2" xfId="521" xr:uid="{00000000-0005-0000-0000-0000C6010000}"/>
    <cellStyle name="level2" xfId="522" xr:uid="{00000000-0005-0000-0000-0000C7010000}"/>
    <cellStyle name="level2 2" xfId="523" xr:uid="{00000000-0005-0000-0000-0000C8010000}"/>
    <cellStyle name="level2a" xfId="524" xr:uid="{00000000-0005-0000-0000-0000C9010000}"/>
    <cellStyle name="level2a 2" xfId="525" xr:uid="{00000000-0005-0000-0000-0000CA010000}"/>
    <cellStyle name="level3" xfId="526" xr:uid="{00000000-0005-0000-0000-0000CB010000}"/>
    <cellStyle name="level3 2" xfId="527" xr:uid="{00000000-0005-0000-0000-0000CC010000}"/>
    <cellStyle name="level3 2 2" xfId="528" xr:uid="{00000000-0005-0000-0000-0000CD010000}"/>
    <cellStyle name="level3 3" xfId="529" xr:uid="{00000000-0005-0000-0000-0000CE010000}"/>
    <cellStyle name="Normal" xfId="0" builtinId="0"/>
    <cellStyle name="Normal 10" xfId="441" xr:uid="{00000000-0005-0000-0000-0000D0010000}"/>
    <cellStyle name="Normal 10 2" xfId="453" xr:uid="{00000000-0005-0000-0000-0000D1010000}"/>
    <cellStyle name="Normal 11" xfId="45" xr:uid="{00000000-0005-0000-0000-0000D2010000}"/>
    <cellStyle name="Normal 11 2" xfId="454" xr:uid="{00000000-0005-0000-0000-0000D3010000}"/>
    <cellStyle name="Normal 11 2 2" xfId="468" xr:uid="{00000000-0005-0000-0000-0000D4010000}"/>
    <cellStyle name="Normal 11 3" xfId="530" xr:uid="{00000000-0005-0000-0000-0000D5010000}"/>
    <cellStyle name="Normal 12" xfId="531" xr:uid="{00000000-0005-0000-0000-0000D6010000}"/>
    <cellStyle name="Normal 13" xfId="532" xr:uid="{00000000-0005-0000-0000-0000D7010000}"/>
    <cellStyle name="Normal 13 2 2" xfId="533" xr:uid="{00000000-0005-0000-0000-0000D8010000}"/>
    <cellStyle name="Normal 14" xfId="534" xr:uid="{00000000-0005-0000-0000-0000D9010000}"/>
    <cellStyle name="Normal 2" xfId="17" xr:uid="{00000000-0005-0000-0000-0000DA010000}"/>
    <cellStyle name="Normal 2 2" xfId="43" xr:uid="{00000000-0005-0000-0000-0000DB010000}"/>
    <cellStyle name="Normal 2 2 2" xfId="428" xr:uid="{00000000-0005-0000-0000-0000DC010000}"/>
    <cellStyle name="Normal 2 2 2 2" xfId="455" xr:uid="{00000000-0005-0000-0000-0000DD010000}"/>
    <cellStyle name="Normal 2 2 3" xfId="456" xr:uid="{00000000-0005-0000-0000-0000DE010000}"/>
    <cellStyle name="Normal 2 2 4" xfId="427" xr:uid="{00000000-0005-0000-0000-0000DF010000}"/>
    <cellStyle name="Normal 2 3" xfId="40" xr:uid="{00000000-0005-0000-0000-0000E0010000}"/>
    <cellStyle name="Normal 2 3 2" xfId="457" xr:uid="{00000000-0005-0000-0000-0000E1010000}"/>
    <cellStyle name="Normal 2 3 3" xfId="429" xr:uid="{00000000-0005-0000-0000-0000E2010000}"/>
    <cellStyle name="Normal 2 4" xfId="439" xr:uid="{00000000-0005-0000-0000-0000E3010000}"/>
    <cellStyle name="Normal 2 4 2" xfId="535" xr:uid="{00000000-0005-0000-0000-0000E4010000}"/>
    <cellStyle name="Normal 2 4 2 2" xfId="536" xr:uid="{00000000-0005-0000-0000-0000E5010000}"/>
    <cellStyle name="Normal 2 4 3" xfId="537" xr:uid="{00000000-0005-0000-0000-0000E6010000}"/>
    <cellStyle name="Normal 2 4 3 2" xfId="538" xr:uid="{00000000-0005-0000-0000-0000E7010000}"/>
    <cellStyle name="Normal 2 4 3 3" xfId="539" xr:uid="{00000000-0005-0000-0000-0000E8010000}"/>
    <cellStyle name="Normal 2 4 3 4" xfId="540" xr:uid="{00000000-0005-0000-0000-0000E9010000}"/>
    <cellStyle name="Normal 2 4 4" xfId="541" xr:uid="{00000000-0005-0000-0000-0000EA010000}"/>
    <cellStyle name="Normal 2 5" xfId="542" xr:uid="{00000000-0005-0000-0000-0000EB010000}"/>
    <cellStyle name="Normal 2 5 2" xfId="543" xr:uid="{00000000-0005-0000-0000-0000EC010000}"/>
    <cellStyle name="Normal 2 5 3" xfId="544" xr:uid="{00000000-0005-0000-0000-0000ED010000}"/>
    <cellStyle name="Normal 2 6" xfId="545" xr:uid="{00000000-0005-0000-0000-0000EE010000}"/>
    <cellStyle name="Normal 2 6 2" xfId="546" xr:uid="{00000000-0005-0000-0000-0000EF010000}"/>
    <cellStyle name="Normal 2 6 2 2" xfId="547" xr:uid="{00000000-0005-0000-0000-0000F0010000}"/>
    <cellStyle name="Normal 2 6 2 3" xfId="548" xr:uid="{00000000-0005-0000-0000-0000F1010000}"/>
    <cellStyle name="Normal 2 6 3" xfId="549" xr:uid="{00000000-0005-0000-0000-0000F2010000}"/>
    <cellStyle name="Normal 2 6 4" xfId="550" xr:uid="{00000000-0005-0000-0000-0000F3010000}"/>
    <cellStyle name="Normal 2 6 5" xfId="551" xr:uid="{00000000-0005-0000-0000-0000F4010000}"/>
    <cellStyle name="Normal 2 6 6" xfId="552" xr:uid="{00000000-0005-0000-0000-0000F5010000}"/>
    <cellStyle name="Normal 2 7" xfId="553" xr:uid="{00000000-0005-0000-0000-0000F6010000}"/>
    <cellStyle name="Normal 22" xfId="554" xr:uid="{00000000-0005-0000-0000-0000F7010000}"/>
    <cellStyle name="Normal 3" xfId="35" xr:uid="{00000000-0005-0000-0000-0000F8010000}"/>
    <cellStyle name="Normal 3 2" xfId="38" xr:uid="{00000000-0005-0000-0000-0000F9010000}"/>
    <cellStyle name="Normal 3 2 2" xfId="458" xr:uid="{00000000-0005-0000-0000-0000FA010000}"/>
    <cellStyle name="Normal 3 2 2 2" xfId="555" xr:uid="{00000000-0005-0000-0000-0000FB010000}"/>
    <cellStyle name="Normal 3 3" xfId="459" xr:uid="{00000000-0005-0000-0000-0000FC010000}"/>
    <cellStyle name="Normal 3 4" xfId="556" xr:uid="{00000000-0005-0000-0000-0000FD010000}"/>
    <cellStyle name="Normal 3 5" xfId="430" xr:uid="{00000000-0005-0000-0000-0000FE010000}"/>
    <cellStyle name="Normal 4" xfId="36" xr:uid="{00000000-0005-0000-0000-0000FF010000}"/>
    <cellStyle name="Normal 4 2" xfId="432" xr:uid="{00000000-0005-0000-0000-000000020000}"/>
    <cellStyle name="Normal 4 2 2" xfId="460" xr:uid="{00000000-0005-0000-0000-000001020000}"/>
    <cellStyle name="Normal 4 2 2 2" xfId="557" xr:uid="{00000000-0005-0000-0000-000002020000}"/>
    <cellStyle name="Normal 4 2 2 3" xfId="558" xr:uid="{00000000-0005-0000-0000-000003020000}"/>
    <cellStyle name="Normal 4 2 2 4" xfId="559" xr:uid="{00000000-0005-0000-0000-000004020000}"/>
    <cellStyle name="Normal 4 2 3" xfId="560" xr:uid="{00000000-0005-0000-0000-000005020000}"/>
    <cellStyle name="Normal 4 2 3 2" xfId="561" xr:uid="{00000000-0005-0000-0000-000006020000}"/>
    <cellStyle name="Normal 4 2 4" xfId="562" xr:uid="{00000000-0005-0000-0000-000007020000}"/>
    <cellStyle name="Normal 4 2 4 2" xfId="563" xr:uid="{00000000-0005-0000-0000-000008020000}"/>
    <cellStyle name="Normal 4 2 5" xfId="564" xr:uid="{00000000-0005-0000-0000-000009020000}"/>
    <cellStyle name="Normal 4 3" xfId="44" xr:uid="{00000000-0005-0000-0000-00000A020000}"/>
    <cellStyle name="Normal 4 3 2" xfId="565" xr:uid="{00000000-0005-0000-0000-00000B020000}"/>
    <cellStyle name="Normal 4 3 3" xfId="461" xr:uid="{00000000-0005-0000-0000-00000C020000}"/>
    <cellStyle name="Normal 4 4" xfId="566" xr:uid="{00000000-0005-0000-0000-00000D020000}"/>
    <cellStyle name="Normal 4 5" xfId="567" xr:uid="{00000000-0005-0000-0000-00000E020000}"/>
    <cellStyle name="Normal 4 6" xfId="431" xr:uid="{00000000-0005-0000-0000-00000F020000}"/>
    <cellStyle name="Normal 5" xfId="47" xr:uid="{00000000-0005-0000-0000-000010020000}"/>
    <cellStyle name="Normal 5 2" xfId="66" xr:uid="{00000000-0005-0000-0000-000011020000}"/>
    <cellStyle name="Normal 5 2 2" xfId="462" xr:uid="{00000000-0005-0000-0000-000012020000}"/>
    <cellStyle name="Normal 5 3" xfId="568" xr:uid="{00000000-0005-0000-0000-000013020000}"/>
    <cellStyle name="Normal 5 4" xfId="433" xr:uid="{00000000-0005-0000-0000-000014020000}"/>
    <cellStyle name="Normal 6" xfId="39" xr:uid="{00000000-0005-0000-0000-000015020000}"/>
    <cellStyle name="Normal 6 2" xfId="569" xr:uid="{00000000-0005-0000-0000-000016020000}"/>
    <cellStyle name="Normal 6 2 2" xfId="570" xr:uid="{00000000-0005-0000-0000-000017020000}"/>
    <cellStyle name="Normal 6 2 2 2" xfId="571" xr:uid="{00000000-0005-0000-0000-000018020000}"/>
    <cellStyle name="Normal 6 2 3" xfId="572" xr:uid="{00000000-0005-0000-0000-000019020000}"/>
    <cellStyle name="Normal 6 3" xfId="573" xr:uid="{00000000-0005-0000-0000-00001A020000}"/>
    <cellStyle name="Normal 6 4" xfId="434" xr:uid="{00000000-0005-0000-0000-00001B020000}"/>
    <cellStyle name="Normal 7" xfId="440" xr:uid="{00000000-0005-0000-0000-00001C020000}"/>
    <cellStyle name="Normal 7 2" xfId="463" xr:uid="{00000000-0005-0000-0000-00001D020000}"/>
    <cellStyle name="Normal 7 2 2" xfId="574" xr:uid="{00000000-0005-0000-0000-00001E020000}"/>
    <cellStyle name="Normal 7 3" xfId="575" xr:uid="{00000000-0005-0000-0000-00001F020000}"/>
    <cellStyle name="Normal 7 3 2" xfId="576" xr:uid="{00000000-0005-0000-0000-000020020000}"/>
    <cellStyle name="Normal 7 4" xfId="577" xr:uid="{00000000-0005-0000-0000-000021020000}"/>
    <cellStyle name="Normal 8" xfId="442" xr:uid="{00000000-0005-0000-0000-000022020000}"/>
    <cellStyle name="Normal 8 2" xfId="464" xr:uid="{00000000-0005-0000-0000-000023020000}"/>
    <cellStyle name="Normal 9" xfId="443" xr:uid="{00000000-0005-0000-0000-000024020000}"/>
    <cellStyle name="Normal 9 2" xfId="465" xr:uid="{00000000-0005-0000-0000-000025020000}"/>
    <cellStyle name="NotA" xfId="18" xr:uid="{00000000-0005-0000-0000-000026020000}"/>
    <cellStyle name="Note" xfId="19" builtinId="10" customBuiltin="1"/>
    <cellStyle name="Note 2" xfId="53" xr:uid="{00000000-0005-0000-0000-000028020000}"/>
    <cellStyle name="Percent" xfId="617" builtinId="5"/>
    <cellStyle name="Percent 2" xfId="20" xr:uid="{00000000-0005-0000-0000-000029020000}"/>
    <cellStyle name="Percent 2 2" xfId="54" xr:uid="{00000000-0005-0000-0000-00002A020000}"/>
    <cellStyle name="Percent 2 2 2" xfId="444" xr:uid="{00000000-0005-0000-0000-00002B020000}"/>
    <cellStyle name="Percent 2 3" xfId="42" xr:uid="{00000000-0005-0000-0000-00002C020000}"/>
    <cellStyle name="row" xfId="578" xr:uid="{00000000-0005-0000-0000-00002D020000}"/>
    <cellStyle name="row 2" xfId="579" xr:uid="{00000000-0005-0000-0000-00002E020000}"/>
    <cellStyle name="row 2 2" xfId="580" xr:uid="{00000000-0005-0000-0000-00002F020000}"/>
    <cellStyle name="row 3" xfId="581" xr:uid="{00000000-0005-0000-0000-000030020000}"/>
    <cellStyle name="row 4" xfId="582" xr:uid="{00000000-0005-0000-0000-000031020000}"/>
    <cellStyle name="row_ENRLSUP5" xfId="583" xr:uid="{00000000-0005-0000-0000-000032020000}"/>
    <cellStyle name="RowCodes" xfId="584" xr:uid="{00000000-0005-0000-0000-000033020000}"/>
    <cellStyle name="Row-Col Headings" xfId="585" xr:uid="{00000000-0005-0000-0000-000034020000}"/>
    <cellStyle name="RowTitles" xfId="586" xr:uid="{00000000-0005-0000-0000-000035020000}"/>
    <cellStyle name="RowTitles 2" xfId="587" xr:uid="{00000000-0005-0000-0000-000036020000}"/>
    <cellStyle name="RowTitles_CENTRAL_GOVT" xfId="588" xr:uid="{00000000-0005-0000-0000-000037020000}"/>
    <cellStyle name="RowTitles1-Detail" xfId="589" xr:uid="{00000000-0005-0000-0000-000038020000}"/>
    <cellStyle name="RowTitles1-Detail 2" xfId="590" xr:uid="{00000000-0005-0000-0000-000039020000}"/>
    <cellStyle name="RowTitles1-Detail 2 2" xfId="591" xr:uid="{00000000-0005-0000-0000-00003A020000}"/>
    <cellStyle name="RowTitles1-Detail 3" xfId="592" xr:uid="{00000000-0005-0000-0000-00003B020000}"/>
    <cellStyle name="RowTitles1-Detail 4" xfId="593" xr:uid="{00000000-0005-0000-0000-00003C020000}"/>
    <cellStyle name="RowTitles1-Detail 5" xfId="594" xr:uid="{00000000-0005-0000-0000-00003D020000}"/>
    <cellStyle name="RowTitles-Col2" xfId="595" xr:uid="{00000000-0005-0000-0000-00003E020000}"/>
    <cellStyle name="RowTitles-Col2 2" xfId="596" xr:uid="{00000000-0005-0000-0000-00003F020000}"/>
    <cellStyle name="RowTitles-Detail" xfId="597" xr:uid="{00000000-0005-0000-0000-000040020000}"/>
    <cellStyle name="RowTitles-Detail 2" xfId="598" xr:uid="{00000000-0005-0000-0000-000041020000}"/>
    <cellStyle name="RowTitles-Detail 2 2" xfId="599" xr:uid="{00000000-0005-0000-0000-000042020000}"/>
    <cellStyle name="RowTitles-Detail 3" xfId="600" xr:uid="{00000000-0005-0000-0000-000043020000}"/>
    <cellStyle name="RowTitles-Detail 4" xfId="601" xr:uid="{00000000-0005-0000-0000-000044020000}"/>
    <cellStyle name="RowTitles-Detail 5" xfId="602" xr:uid="{00000000-0005-0000-0000-000045020000}"/>
    <cellStyle name="T1" xfId="21" xr:uid="{00000000-0005-0000-0000-000046020000}"/>
    <cellStyle name="T1 2" xfId="22" xr:uid="{00000000-0005-0000-0000-000047020000}"/>
    <cellStyle name="T1 2 2" xfId="603" xr:uid="{00000000-0005-0000-0000-000048020000}"/>
    <cellStyle name="T2" xfId="23" xr:uid="{00000000-0005-0000-0000-000049020000}"/>
    <cellStyle name="T2 2" xfId="24" xr:uid="{00000000-0005-0000-0000-00004A020000}"/>
    <cellStyle name="T2 2 2" xfId="55" xr:uid="{00000000-0005-0000-0000-00004B020000}"/>
    <cellStyle name="T2 3" xfId="435" xr:uid="{00000000-0005-0000-0000-00004C020000}"/>
    <cellStyle name="T2 3 2" xfId="466" xr:uid="{00000000-0005-0000-0000-00004D020000}"/>
    <cellStyle name="T2 4" xfId="604" xr:uid="{00000000-0005-0000-0000-00004E020000}"/>
    <cellStyle name="TableStyleLight1" xfId="605" xr:uid="{00000000-0005-0000-0000-00004F020000}"/>
    <cellStyle name="TableStyleLight1 2" xfId="606" xr:uid="{00000000-0005-0000-0000-000050020000}"/>
    <cellStyle name="TableStyleLight1 2 2" xfId="607" xr:uid="{00000000-0005-0000-0000-000051020000}"/>
    <cellStyle name="TableStyleLight1 3" xfId="608" xr:uid="{00000000-0005-0000-0000-000052020000}"/>
    <cellStyle name="TableStyleLight1 3 2" xfId="609" xr:uid="{00000000-0005-0000-0000-000053020000}"/>
    <cellStyle name="TableStyleLight1 4" xfId="610" xr:uid="{00000000-0005-0000-0000-000054020000}"/>
    <cellStyle name="temp" xfId="611" xr:uid="{00000000-0005-0000-0000-000055020000}"/>
    <cellStyle name="title1" xfId="612" xr:uid="{00000000-0005-0000-0000-000056020000}"/>
    <cellStyle name="Total" xfId="25" builtinId="25" customBuiltin="1"/>
    <cellStyle name="Total 2" xfId="56" xr:uid="{00000000-0005-0000-0000-000058020000}"/>
    <cellStyle name="Total 3" xfId="436" xr:uid="{00000000-0005-0000-0000-000059020000}"/>
    <cellStyle name="Total1" xfId="26" xr:uid="{00000000-0005-0000-0000-00005A020000}"/>
    <cellStyle name="Total1 2" xfId="613" xr:uid="{00000000-0005-0000-0000-00005B020000}"/>
    <cellStyle name="TXT1" xfId="27" xr:uid="{00000000-0005-0000-0000-00005C020000}"/>
    <cellStyle name="TXT1 2" xfId="28" xr:uid="{00000000-0005-0000-0000-00005D020000}"/>
    <cellStyle name="TXT1 2 2" xfId="29" xr:uid="{00000000-0005-0000-0000-00005E020000}"/>
    <cellStyle name="TXT1 3" xfId="30" xr:uid="{00000000-0005-0000-0000-00005F020000}"/>
    <cellStyle name="TXT1_ATT50328" xfId="614" xr:uid="{00000000-0005-0000-0000-000060020000}"/>
    <cellStyle name="TXT2" xfId="31" xr:uid="{00000000-0005-0000-0000-000061020000}"/>
    <cellStyle name="TXT2 2" xfId="615" xr:uid="{00000000-0005-0000-0000-000062020000}"/>
    <cellStyle name="TXT3" xfId="32" xr:uid="{00000000-0005-0000-0000-000063020000}"/>
    <cellStyle name="TXT3 2" xfId="616" xr:uid="{00000000-0005-0000-0000-000064020000}"/>
    <cellStyle name="TXT4" xfId="33" xr:uid="{00000000-0005-0000-0000-000065020000}"/>
    <cellStyle name="TXT5" xfId="34" xr:uid="{00000000-0005-0000-0000-000066020000}"/>
    <cellStyle name="عملة [0]_الفصل الأول الإحصاءات الزراعية" xfId="437" xr:uid="{00000000-0005-0000-0000-000067020000}"/>
    <cellStyle name="عملة_الفصل الأول الإحصاءات الزراعية" xfId="438" xr:uid="{00000000-0005-0000-0000-000068020000}"/>
  </cellStyles>
  <dxfs count="0"/>
  <tableStyles count="0" defaultTableStyle="TableStyleMedium9"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chartsheet" Target="chartsheets/sheet2.xml"/><Relationship Id="rId26" Type="http://schemas.openxmlformats.org/officeDocument/2006/relationships/worksheet" Target="worksheets/sheet23.xml"/><Relationship Id="rId39" Type="http://schemas.openxmlformats.org/officeDocument/2006/relationships/customXml" Target="../customXml/item2.xml"/><Relationship Id="rId21" Type="http://schemas.openxmlformats.org/officeDocument/2006/relationships/worksheet" Target="worksheets/sheet18.xml"/><Relationship Id="rId34"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hartsheet" Target="chartsheets/sheet3.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styles" Target="styles.xml"/><Relationship Id="rId8" Type="http://schemas.openxmlformats.org/officeDocument/2006/relationships/worksheet" Target="worksheets/sheet7.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25" b="0" i="0" u="none" strike="noStrike" baseline="0">
                <a:solidFill>
                  <a:srgbClr val="000000"/>
                </a:solidFill>
                <a:latin typeface="Arial"/>
                <a:ea typeface="Arial"/>
                <a:cs typeface="Arial"/>
              </a:defRPr>
            </a:pPr>
            <a:r>
              <a:rPr lang="ar-QA" sz="1600" b="1" i="0" baseline="0">
                <a:effectLst/>
              </a:rPr>
              <a:t>كمية المواد المستنفدة لطبقة الأوزون</a:t>
            </a:r>
            <a:r>
              <a:rPr lang="ar-SA" sz="1600" b="1" i="0" baseline="0">
                <a:effectLst/>
              </a:rPr>
              <a:t> (طن </a:t>
            </a:r>
            <a:r>
              <a:rPr lang="ar-QA" sz="1600" b="1" i="0" baseline="0">
                <a:effectLst/>
              </a:rPr>
              <a:t>متري</a:t>
            </a:r>
            <a:r>
              <a:rPr lang="ar-SA" sz="1600" b="1" i="0" baseline="0">
                <a:effectLst/>
              </a:rPr>
              <a:t>)</a:t>
            </a:r>
            <a:r>
              <a:rPr lang="ar-QA" sz="1600" b="1" i="0" baseline="0">
                <a:effectLst/>
              </a:rPr>
              <a:t> </a:t>
            </a:r>
            <a:r>
              <a:rPr lang="ar-QA" sz="1600" b="1" i="0" baseline="0">
                <a:solidFill>
                  <a:schemeClr val="bg1"/>
                </a:solidFill>
                <a:effectLst/>
              </a:rPr>
              <a:t>1</a:t>
            </a:r>
            <a:endParaRPr lang="en-US" sz="1600">
              <a:solidFill>
                <a:schemeClr val="bg1"/>
              </a:solidFill>
              <a:effectLst/>
            </a:endParaRPr>
          </a:p>
          <a:p>
            <a:pPr algn="ctr" rtl="0">
              <a:defRPr sz="925" b="0" i="0" u="none" strike="noStrike" baseline="0">
                <a:solidFill>
                  <a:srgbClr val="000000"/>
                </a:solidFill>
                <a:latin typeface="Arial"/>
                <a:ea typeface="Arial"/>
                <a:cs typeface="Arial"/>
              </a:defRPr>
            </a:pPr>
            <a:r>
              <a:rPr lang="en-US" sz="1200" b="1" i="0" baseline="0">
                <a:effectLst/>
              </a:rPr>
              <a:t>CONSUMPTION OF OZONE DEPLETING SUBSTANCES  (metric tons) </a:t>
            </a:r>
            <a:endParaRPr lang="en-US" sz="1200">
              <a:effectLst/>
            </a:endParaRPr>
          </a:p>
          <a:p>
            <a:pPr algn="ctr" rtl="0">
              <a:defRPr sz="925" b="0" i="0" u="none" strike="noStrike" baseline="0">
                <a:solidFill>
                  <a:srgbClr val="000000"/>
                </a:solidFill>
                <a:latin typeface="Arial"/>
                <a:ea typeface="Arial"/>
                <a:cs typeface="Arial"/>
              </a:defRPr>
            </a:pPr>
            <a:r>
              <a:rPr lang="en-US" sz="1200" b="1" i="0" baseline="0">
                <a:effectLst/>
              </a:rPr>
              <a:t>2017 -   2022</a:t>
            </a:r>
            <a:endParaRPr lang="en-US" sz="1200">
              <a:effectLst/>
            </a:endParaRPr>
          </a:p>
        </c:rich>
      </c:tx>
      <c:layout>
        <c:manualLayout>
          <c:xMode val="edge"/>
          <c:yMode val="edge"/>
          <c:x val="0.24151287390729051"/>
          <c:y val="2.7170038088673257E-2"/>
        </c:manualLayout>
      </c:layout>
      <c:overlay val="0"/>
      <c:spPr>
        <a:noFill/>
        <a:ln w="25400">
          <a:noFill/>
        </a:ln>
      </c:spPr>
    </c:title>
    <c:autoTitleDeleted val="0"/>
    <c:plotArea>
      <c:layout>
        <c:manualLayout>
          <c:layoutTarget val="inner"/>
          <c:xMode val="edge"/>
          <c:yMode val="edge"/>
          <c:x val="6.9765896636239999E-2"/>
          <c:y val="0.27147989480038398"/>
          <c:w val="0.8711806342810976"/>
          <c:h val="0.65137939317868954"/>
        </c:manualLayout>
      </c:layout>
      <c:lineChart>
        <c:grouping val="standard"/>
        <c:varyColors val="0"/>
        <c:ser>
          <c:idx val="0"/>
          <c:order val="0"/>
          <c:spPr>
            <a:ln>
              <a:headEnd type="oval" w="med" len="med"/>
              <a:tailEnd type="oval" w="med" len="med"/>
            </a:ln>
          </c:spPr>
          <c:marker>
            <c:symbol val="none"/>
          </c:marker>
          <c:dLbls>
            <c:dLbl>
              <c:idx val="1"/>
              <c:layout>
                <c:manualLayout>
                  <c:x val="-2.2773493456632037E-2"/>
                  <c:y val="4.3029444027819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DA-4AFD-B0EB-6DDE743FE9D5}"/>
                </c:ext>
              </c:extLst>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'235'!$H$8:$M$8</c:f>
              <c:numCache>
                <c:formatCode>General</c:formatCode>
                <c:ptCount val="6"/>
                <c:pt idx="0">
                  <c:v>2017</c:v>
                </c:pt>
                <c:pt idx="1">
                  <c:v>2018</c:v>
                </c:pt>
                <c:pt idx="2">
                  <c:v>2019</c:v>
                </c:pt>
                <c:pt idx="3">
                  <c:v>2020</c:v>
                </c:pt>
                <c:pt idx="4">
                  <c:v>2021</c:v>
                </c:pt>
                <c:pt idx="5">
                  <c:v>2022</c:v>
                </c:pt>
              </c:numCache>
            </c:numRef>
          </c:cat>
          <c:val>
            <c:numRef>
              <c:f>'235'!$H$14:$M$14</c:f>
              <c:numCache>
                <c:formatCode>#,##0.00</c:formatCode>
                <c:ptCount val="6"/>
                <c:pt idx="0">
                  <c:v>68.53</c:v>
                </c:pt>
                <c:pt idx="1">
                  <c:v>68.805600000000013</c:v>
                </c:pt>
                <c:pt idx="2">
                  <c:v>69.53</c:v>
                </c:pt>
                <c:pt idx="3">
                  <c:v>56.604999999999997</c:v>
                </c:pt>
                <c:pt idx="4">
                  <c:v>56.49</c:v>
                </c:pt>
                <c:pt idx="5">
                  <c:v>56.512</c:v>
                </c:pt>
              </c:numCache>
            </c:numRef>
          </c:val>
          <c:smooth val="0"/>
          <c:extLst>
            <c:ext xmlns:c16="http://schemas.microsoft.com/office/drawing/2014/chart" uri="{C3380CC4-5D6E-409C-BE32-E72D297353CC}">
              <c16:uniqueId val="{00000000-56DE-E049-8F47-1328BAAEDA75}"/>
            </c:ext>
          </c:extLst>
        </c:ser>
        <c:dLbls>
          <c:showLegendKey val="0"/>
          <c:showVal val="0"/>
          <c:showCatName val="0"/>
          <c:showSerName val="0"/>
          <c:showPercent val="0"/>
          <c:showBubbleSize val="0"/>
        </c:dLbls>
        <c:smooth val="0"/>
        <c:axId val="110136704"/>
        <c:axId val="110138496"/>
      </c:lineChart>
      <c:catAx>
        <c:axId val="110136704"/>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ln w="3175">
            <a:solidFill>
              <a:srgbClr val="000000"/>
            </a:solidFill>
            <a:prstDash val="solid"/>
          </a:ln>
        </c:spPr>
        <c:txPr>
          <a:bodyPr rot="0" vert="horz"/>
          <a:lstStyle/>
          <a:p>
            <a:pPr rtl="0">
              <a:defRPr sz="1000" b="1" i="0" u="none" strike="noStrike" baseline="0">
                <a:solidFill>
                  <a:srgbClr val="000000"/>
                </a:solidFill>
                <a:latin typeface="Arial"/>
                <a:ea typeface="Arial"/>
                <a:cs typeface="Arial"/>
              </a:defRPr>
            </a:pPr>
            <a:endParaRPr lang="en-US"/>
          </a:p>
        </c:txPr>
        <c:crossAx val="110138496"/>
        <c:crosses val="autoZero"/>
        <c:auto val="1"/>
        <c:lblAlgn val="ctr"/>
        <c:lblOffset val="100"/>
        <c:tickLblSkip val="1"/>
        <c:tickMarkSkip val="1"/>
        <c:noMultiLvlLbl val="0"/>
      </c:catAx>
      <c:valAx>
        <c:axId val="110138496"/>
        <c:scaling>
          <c:orientation val="minMax"/>
        </c:scaling>
        <c:delete val="0"/>
        <c:axPos val="l"/>
        <c:majorGridlines>
          <c:spPr>
            <a:ln w="3175">
              <a:solidFill>
                <a:schemeClr val="bg1">
                  <a:lumMod val="85000"/>
                </a:schemeClr>
              </a:solidFill>
              <a:prstDash val="solid"/>
            </a:ln>
          </c:spPr>
        </c:majorGridlines>
        <c:title>
          <c:tx>
            <c:rich>
              <a:bodyPr rot="0" vert="horz"/>
              <a:lstStyle/>
              <a:p>
                <a:pPr rtl="1">
                  <a:defRPr sz="925" b="0" i="0" u="none" strike="noStrike" baseline="0">
                    <a:solidFill>
                      <a:srgbClr val="000000"/>
                    </a:solidFill>
                    <a:latin typeface="Arial"/>
                    <a:ea typeface="Arial"/>
                    <a:cs typeface="Arial"/>
                  </a:defRPr>
                </a:pPr>
                <a:r>
                  <a:rPr lang="ar-QA" sz="1200" b="1" i="0" u="none" strike="noStrike" baseline="0">
                    <a:solidFill>
                      <a:srgbClr val="000000"/>
                    </a:solidFill>
                    <a:latin typeface="Arial"/>
                    <a:cs typeface="Arial"/>
                  </a:rPr>
                  <a:t>الوحدة (طن متري)</a:t>
                </a:r>
                <a:endParaRPr lang="en-US" sz="1200" b="1" i="0" u="none" strike="noStrike" baseline="0">
                  <a:solidFill>
                    <a:srgbClr val="000000"/>
                  </a:solidFill>
                  <a:latin typeface="Arial"/>
                  <a:cs typeface="Arial"/>
                </a:endParaRPr>
              </a:p>
              <a:p>
                <a:pPr rtl="1">
                  <a:defRPr sz="9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Unit (Metric Ton)</a:t>
                </a:r>
              </a:p>
            </c:rich>
          </c:tx>
          <c:layout>
            <c:manualLayout>
              <c:xMode val="edge"/>
              <c:yMode val="edge"/>
              <c:x val="6.4132107581691908E-4"/>
              <c:y val="0.176319094864914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1013670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25" b="0" i="0" u="none" strike="noStrike" baseline="0">
                <a:solidFill>
                  <a:srgbClr val="000000"/>
                </a:solidFill>
                <a:latin typeface="Arial"/>
                <a:ea typeface="Arial"/>
                <a:cs typeface="Arial"/>
              </a:defRPr>
            </a:pPr>
            <a:r>
              <a:rPr lang="ar-QA" sz="1600" b="1" i="0" baseline="0">
                <a:effectLst/>
              </a:rPr>
              <a:t>أعداد المها العربي في المحميات المختلفة </a:t>
            </a:r>
            <a:endParaRPr lang="en-US" sz="1600" b="1" i="0" baseline="0">
              <a:effectLst/>
            </a:endParaRPr>
          </a:p>
          <a:p>
            <a:pPr algn="ctr" rtl="0">
              <a:defRPr sz="925" b="0" i="0" u="none" strike="noStrike" baseline="0">
                <a:solidFill>
                  <a:srgbClr val="000000"/>
                </a:solidFill>
                <a:latin typeface="Arial"/>
                <a:ea typeface="Arial"/>
                <a:cs typeface="Arial"/>
              </a:defRPr>
            </a:pPr>
            <a:r>
              <a:rPr lang="en-US" sz="1200" b="1" i="0" baseline="0">
                <a:effectLst/>
              </a:rPr>
              <a:t>NUMBER OF ARABIAN ORYX IN DIFFERENT PROTECTED AREAS</a:t>
            </a:r>
          </a:p>
          <a:p>
            <a:pPr algn="ctr" rtl="0">
              <a:defRPr sz="925" b="0" i="0" u="none" strike="noStrike" baseline="0">
                <a:solidFill>
                  <a:srgbClr val="000000"/>
                </a:solidFill>
                <a:latin typeface="Arial"/>
                <a:ea typeface="Arial"/>
                <a:cs typeface="Arial"/>
              </a:defRPr>
            </a:pPr>
            <a:r>
              <a:rPr lang="en-US" sz="1200" b="1" i="0" baseline="0">
                <a:effectLst/>
              </a:rPr>
              <a:t>2022</a:t>
            </a:r>
            <a:endParaRPr lang="en-US" sz="1200">
              <a:effectLst/>
            </a:endParaRPr>
          </a:p>
        </c:rich>
      </c:tx>
      <c:layout>
        <c:manualLayout>
          <c:xMode val="edge"/>
          <c:yMode val="edge"/>
          <c:x val="0.24151287390729051"/>
          <c:y val="2.7170038088673257E-2"/>
        </c:manualLayout>
      </c:layout>
      <c:overlay val="0"/>
      <c:spPr>
        <a:noFill/>
        <a:ln w="25400">
          <a:noFill/>
        </a:ln>
      </c:spPr>
    </c:title>
    <c:autoTitleDeleted val="0"/>
    <c:plotArea>
      <c:layout>
        <c:manualLayout>
          <c:layoutTarget val="inner"/>
          <c:xMode val="edge"/>
          <c:yMode val="edge"/>
          <c:x val="5.0582703646464104E-2"/>
          <c:y val="0.27147989480038398"/>
          <c:w val="0.89445484118575558"/>
          <c:h val="0.63773449271961291"/>
        </c:manualLayout>
      </c:layout>
      <c:barChart>
        <c:barDir val="col"/>
        <c:grouping val="clustered"/>
        <c:varyColors val="0"/>
        <c:ser>
          <c:idx val="5"/>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'246'!$A$30:$A$33</c:f>
              <c:strCache>
                <c:ptCount val="4"/>
                <c:pt idx="0">
                  <c:v>الشحانية Shahanyah</c:v>
                </c:pt>
                <c:pt idx="1">
                  <c:v>المسحبية Mashabyah</c:v>
                </c:pt>
                <c:pt idx="2">
                  <c:v>عشيرج Ashiraj</c:v>
                </c:pt>
                <c:pt idx="3">
                  <c:v>بروق Brooq</c:v>
                </c:pt>
              </c:strCache>
            </c:strRef>
          </c:cat>
          <c:val>
            <c:numRef>
              <c:f>'246'!$B$30:$B$33</c:f>
              <c:numCache>
                <c:formatCode>#,##0_ ;\-#,##0\ </c:formatCode>
                <c:ptCount val="4"/>
                <c:pt idx="0">
                  <c:v>525</c:v>
                </c:pt>
                <c:pt idx="1">
                  <c:v>430</c:v>
                </c:pt>
                <c:pt idx="2">
                  <c:v>262</c:v>
                </c:pt>
                <c:pt idx="3">
                  <c:v>83</c:v>
                </c:pt>
              </c:numCache>
            </c:numRef>
          </c:val>
          <c:extLst>
            <c:ext xmlns:c16="http://schemas.microsoft.com/office/drawing/2014/chart" uri="{C3380CC4-5D6E-409C-BE32-E72D297353CC}">
              <c16:uniqueId val="{00000000-D8AC-D04E-8573-D4FE6EDDA89D}"/>
            </c:ext>
          </c:extLst>
        </c:ser>
        <c:dLbls>
          <c:showLegendKey val="0"/>
          <c:showVal val="0"/>
          <c:showCatName val="0"/>
          <c:showSerName val="0"/>
          <c:showPercent val="0"/>
          <c:showBubbleSize val="0"/>
        </c:dLbls>
        <c:gapWidth val="150"/>
        <c:axId val="111229952"/>
        <c:axId val="111231744"/>
      </c:barChart>
      <c:catAx>
        <c:axId val="111229952"/>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231744"/>
        <c:crosses val="autoZero"/>
        <c:auto val="1"/>
        <c:lblAlgn val="ctr"/>
        <c:lblOffset val="100"/>
        <c:noMultiLvlLbl val="0"/>
      </c:catAx>
      <c:valAx>
        <c:axId val="111231744"/>
        <c:scaling>
          <c:orientation val="minMax"/>
        </c:scaling>
        <c:delete val="0"/>
        <c:axPos val="l"/>
        <c:majorGridlines>
          <c:spPr>
            <a:ln w="3175">
              <a:solidFill>
                <a:schemeClr val="bg1">
                  <a:lumMod val="85000"/>
                </a:schemeClr>
              </a:solidFill>
              <a:prstDash val="solid"/>
            </a:ln>
          </c:spPr>
        </c:majorGridlines>
        <c:title>
          <c:tx>
            <c:rich>
              <a:bodyPr rot="0" vert="horz"/>
              <a:lstStyle/>
              <a:p>
                <a:pPr rtl="0">
                  <a:defRPr sz="925" b="0" i="0" u="none" strike="noStrike" baseline="0">
                    <a:solidFill>
                      <a:srgbClr val="000000"/>
                    </a:solidFill>
                    <a:latin typeface="Arial"/>
                    <a:ea typeface="Arial"/>
                    <a:cs typeface="Arial"/>
                  </a:defRPr>
                </a:pPr>
                <a:r>
                  <a:rPr lang="ar-QA" sz="1200" b="1" i="0" u="none" strike="noStrike" baseline="0">
                    <a:solidFill>
                      <a:srgbClr val="000000"/>
                    </a:solidFill>
                    <a:latin typeface="Arial"/>
                    <a:cs typeface="Arial"/>
                  </a:rPr>
                  <a:t>العدد</a:t>
                </a:r>
                <a:endParaRPr lang="en-US" sz="1200" b="1" i="0" u="none" strike="noStrike" baseline="0">
                  <a:solidFill>
                    <a:srgbClr val="000000"/>
                  </a:solidFill>
                  <a:latin typeface="Arial"/>
                  <a:cs typeface="Arial"/>
                </a:endParaRPr>
              </a:p>
              <a:p>
                <a:pPr rtl="0">
                  <a:defRPr sz="9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Number</a:t>
                </a:r>
              </a:p>
            </c:rich>
          </c:tx>
          <c:layout>
            <c:manualLayout>
              <c:xMode val="edge"/>
              <c:yMode val="edge"/>
              <c:x val="3.777727262044997E-2"/>
              <c:y val="0.1696086424534670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1122995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rtl="0">
              <a:defRPr sz="1000" b="0" i="0" u="none" strike="noStrike" baseline="0">
                <a:solidFill>
                  <a:srgbClr val="000000"/>
                </a:solidFill>
                <a:latin typeface="Arial" panose="020B0604020202020204" pitchFamily="34" charset="0"/>
                <a:ea typeface="Calibri"/>
                <a:cs typeface="Arial" panose="020B0604020202020204" pitchFamily="34" charset="0"/>
              </a:defRPr>
            </a:pPr>
            <a:r>
              <a:rPr lang="ar-QA" sz="1400" b="1" i="0" u="none" strike="noStrike" baseline="0">
                <a:solidFill>
                  <a:srgbClr val="000000"/>
                </a:solidFill>
                <a:latin typeface="Arial" panose="020B0604020202020204" pitchFamily="34" charset="0"/>
                <a:cs typeface="Arial" panose="020B0604020202020204" pitchFamily="34" charset="0"/>
              </a:rPr>
              <a:t>كمية المصيد (طن متري)</a:t>
            </a:r>
            <a:r>
              <a:rPr lang="ar-QA" sz="1400" b="1" i="0" u="none" strike="noStrike" baseline="0">
                <a:solidFill>
                  <a:schemeClr val="bg1"/>
                </a:solidFill>
                <a:latin typeface="Arial" panose="020B0604020202020204" pitchFamily="34" charset="0"/>
                <a:cs typeface="Arial" panose="020B0604020202020204" pitchFamily="34" charset="0"/>
              </a:rPr>
              <a:t>0</a:t>
            </a:r>
            <a:endParaRPr lang="en-US" sz="1400" b="1" i="0" u="none" strike="noStrike" baseline="0">
              <a:solidFill>
                <a:schemeClr val="bg1"/>
              </a:solidFill>
              <a:latin typeface="Arial" panose="020B0604020202020204" pitchFamily="34" charset="0"/>
              <a:cs typeface="Arial" panose="020B0604020202020204" pitchFamily="34" charset="0"/>
            </a:endParaRPr>
          </a:p>
          <a:p>
            <a:pPr rtl="0">
              <a:defRPr sz="1000" b="0" i="0" u="none" strike="noStrike" baseline="0">
                <a:solidFill>
                  <a:srgbClr val="000000"/>
                </a:solidFill>
                <a:latin typeface="Arial" panose="020B0604020202020204" pitchFamily="34" charset="0"/>
                <a:ea typeface="Calibri"/>
                <a:cs typeface="Arial" panose="020B0604020202020204" pitchFamily="34" charset="0"/>
              </a:defRPr>
            </a:pPr>
            <a:r>
              <a:rPr lang="en-US" sz="1200" b="1" i="0" u="none" strike="noStrike" baseline="0">
                <a:effectLst/>
              </a:rPr>
              <a:t>QUANTITY OF LOCAL CATCH </a:t>
            </a:r>
            <a:r>
              <a:rPr lang="en-US" sz="1200" b="1" i="0" u="none" strike="noStrike" baseline="0">
                <a:solidFill>
                  <a:srgbClr val="000000"/>
                </a:solidFill>
                <a:latin typeface="Arial" panose="020B0604020202020204" pitchFamily="34" charset="0"/>
                <a:cs typeface="Arial" panose="020B0604020202020204" pitchFamily="34" charset="0"/>
              </a:rPr>
              <a:t>(metric tons)</a:t>
            </a:r>
          </a:p>
          <a:p>
            <a:pPr rtl="0">
              <a:defRPr sz="1000" b="0" i="0" u="none" strike="noStrike" baseline="0">
                <a:solidFill>
                  <a:srgbClr val="000000"/>
                </a:solidFill>
                <a:latin typeface="Arial" panose="020B0604020202020204" pitchFamily="34" charset="0"/>
                <a:ea typeface="Calibri"/>
                <a:cs typeface="Arial" panose="020B0604020202020204" pitchFamily="34" charset="0"/>
              </a:defRPr>
            </a:pPr>
            <a:r>
              <a:rPr lang="en-US" sz="1400" b="1" i="0" u="none" strike="noStrike" baseline="0">
                <a:solidFill>
                  <a:srgbClr val="000000"/>
                </a:solidFill>
                <a:latin typeface="Arial" panose="020B0604020202020204" pitchFamily="34" charset="0"/>
                <a:cs typeface="Arial" panose="020B0604020202020204" pitchFamily="34" charset="0"/>
              </a:rPr>
              <a:t>2017 - 2022</a:t>
            </a:r>
          </a:p>
        </c:rich>
      </c:tx>
      <c:layout>
        <c:manualLayout>
          <c:xMode val="edge"/>
          <c:yMode val="edge"/>
          <c:x val="0.32950735391880509"/>
          <c:y val="1.3572013987396858E-2"/>
        </c:manualLayout>
      </c:layout>
      <c:overlay val="1"/>
    </c:title>
    <c:autoTitleDeleted val="0"/>
    <c:plotArea>
      <c:layout>
        <c:manualLayout>
          <c:layoutTarget val="inner"/>
          <c:xMode val="edge"/>
          <c:yMode val="edge"/>
          <c:x val="0.10052326907412434"/>
          <c:y val="0.21875922039760984"/>
          <c:w val="0.84208020739193623"/>
          <c:h val="0.68121831120855225"/>
        </c:manualLayout>
      </c:layout>
      <c:barChart>
        <c:barDir val="col"/>
        <c:grouping val="clustered"/>
        <c:varyColors val="0"/>
        <c:ser>
          <c:idx val="2"/>
          <c:order val="2"/>
          <c:tx>
            <c:strRef>
              <c:f>'247'!$E$35</c:f>
              <c:strCache>
                <c:ptCount val="1"/>
                <c:pt idx="0">
                  <c:v>   اجمالي كمية المصيد     Total of Local catch </c:v>
                </c:pt>
              </c:strCache>
            </c:strRef>
          </c:tx>
          <c:spPr>
            <a:solidFill>
              <a:schemeClr val="accent6">
                <a:lumMod val="20000"/>
                <a:lumOff val="80000"/>
              </a:schemeClr>
            </a:solidFill>
          </c:spPr>
          <c:invertIfNegative val="0"/>
          <c:dLbls>
            <c:spPr>
              <a:noFill/>
              <a:ln>
                <a:noFill/>
              </a:ln>
              <a:effectLst/>
            </c:spPr>
            <c:txPr>
              <a:bodyPr wrap="square" lIns="38100" tIns="19050" rIns="38100" bIns="19050" anchor="ctr">
                <a:spAutoFit/>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'247'!$B$36:$B$41</c:f>
              <c:numCache>
                <c:formatCode>General</c:formatCode>
                <c:ptCount val="6"/>
                <c:pt idx="0">
                  <c:v>2017</c:v>
                </c:pt>
                <c:pt idx="1">
                  <c:v>2018</c:v>
                </c:pt>
                <c:pt idx="2">
                  <c:v>2019</c:v>
                </c:pt>
                <c:pt idx="3">
                  <c:v>2020</c:v>
                </c:pt>
                <c:pt idx="4">
                  <c:v>2021</c:v>
                </c:pt>
                <c:pt idx="5">
                  <c:v>2022</c:v>
                </c:pt>
              </c:numCache>
            </c:numRef>
          </c:cat>
          <c:val>
            <c:numRef>
              <c:f>'247'!$E$36:$E$41</c:f>
              <c:numCache>
                <c:formatCode>#,##0</c:formatCode>
                <c:ptCount val="6"/>
                <c:pt idx="0">
                  <c:v>15359</c:v>
                </c:pt>
                <c:pt idx="1">
                  <c:v>14665</c:v>
                </c:pt>
                <c:pt idx="2">
                  <c:v>17130</c:v>
                </c:pt>
                <c:pt idx="3">
                  <c:v>15087</c:v>
                </c:pt>
                <c:pt idx="4">
                  <c:v>16555</c:v>
                </c:pt>
                <c:pt idx="5">
                  <c:v>18439</c:v>
                </c:pt>
              </c:numCache>
            </c:numRef>
          </c:val>
          <c:extLst>
            <c:ext xmlns:c16="http://schemas.microsoft.com/office/drawing/2014/chart" uri="{C3380CC4-5D6E-409C-BE32-E72D297353CC}">
              <c16:uniqueId val="{00000002-4503-4BBB-9B3A-0B2BCA32648C}"/>
            </c:ext>
          </c:extLst>
        </c:ser>
        <c:dLbls>
          <c:showLegendKey val="0"/>
          <c:showVal val="0"/>
          <c:showCatName val="0"/>
          <c:showSerName val="0"/>
          <c:showPercent val="0"/>
          <c:showBubbleSize val="0"/>
        </c:dLbls>
        <c:gapWidth val="150"/>
        <c:axId val="265374544"/>
        <c:axId val="265370800"/>
      </c:barChart>
      <c:lineChart>
        <c:grouping val="standard"/>
        <c:varyColors val="0"/>
        <c:ser>
          <c:idx val="0"/>
          <c:order val="0"/>
          <c:tx>
            <c:strRef>
              <c:f>'247'!$C$35</c:f>
              <c:strCache>
                <c:ptCount val="1"/>
                <c:pt idx="0">
                  <c:v>    كمية المصيد (لنج) Local catch by Boats</c:v>
                </c:pt>
              </c:strCache>
            </c:strRef>
          </c:tx>
          <c:marker>
            <c:symbol val="none"/>
          </c:marker>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'247'!$B$36:$B$41</c:f>
              <c:numCache>
                <c:formatCode>General</c:formatCode>
                <c:ptCount val="6"/>
                <c:pt idx="0">
                  <c:v>2017</c:v>
                </c:pt>
                <c:pt idx="1">
                  <c:v>2018</c:v>
                </c:pt>
                <c:pt idx="2">
                  <c:v>2019</c:v>
                </c:pt>
                <c:pt idx="3">
                  <c:v>2020</c:v>
                </c:pt>
                <c:pt idx="4">
                  <c:v>2021</c:v>
                </c:pt>
                <c:pt idx="5">
                  <c:v>2022</c:v>
                </c:pt>
              </c:numCache>
            </c:numRef>
          </c:cat>
          <c:val>
            <c:numRef>
              <c:f>'247'!$C$36:$C$41</c:f>
              <c:numCache>
                <c:formatCode>#,##0</c:formatCode>
                <c:ptCount val="6"/>
                <c:pt idx="0">
                  <c:v>12943</c:v>
                </c:pt>
                <c:pt idx="1">
                  <c:v>11246</c:v>
                </c:pt>
                <c:pt idx="2">
                  <c:v>13305</c:v>
                </c:pt>
                <c:pt idx="3">
                  <c:v>11817</c:v>
                </c:pt>
                <c:pt idx="4">
                  <c:v>13360</c:v>
                </c:pt>
                <c:pt idx="5">
                  <c:v>14255</c:v>
                </c:pt>
              </c:numCache>
            </c:numRef>
          </c:val>
          <c:smooth val="0"/>
          <c:extLst>
            <c:ext xmlns:c16="http://schemas.microsoft.com/office/drawing/2014/chart" uri="{C3380CC4-5D6E-409C-BE32-E72D297353CC}">
              <c16:uniqueId val="{00000000-4503-4BBB-9B3A-0B2BCA32648C}"/>
            </c:ext>
          </c:extLst>
        </c:ser>
        <c:ser>
          <c:idx val="1"/>
          <c:order val="1"/>
          <c:tx>
            <c:strRef>
              <c:f>'247'!$D$35</c:f>
              <c:strCache>
                <c:ptCount val="1"/>
                <c:pt idx="0">
                  <c:v>    كمية المصيد (طراد) Local catch by Cruiser</c:v>
                </c:pt>
              </c:strCache>
            </c:strRef>
          </c:tx>
          <c:spPr>
            <a:ln>
              <a:solidFill>
                <a:schemeClr val="accent1"/>
              </a:solidFill>
            </a:ln>
          </c:spPr>
          <c:marker>
            <c:symbol val="none"/>
          </c:marker>
          <c:dLbls>
            <c:spPr>
              <a:noFill/>
              <a:ln>
                <a:noFill/>
              </a:ln>
              <a:effectLst/>
            </c:spPr>
            <c:txPr>
              <a:bodyPr wrap="square" lIns="38100" tIns="19050" rIns="38100" bIns="19050" anchor="ctr">
                <a:spAutoFit/>
              </a:bodyPr>
              <a:lstStyle/>
              <a:p>
                <a:pPr>
                  <a:defRPr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'247'!$B$36:$B$41</c:f>
              <c:numCache>
                <c:formatCode>General</c:formatCode>
                <c:ptCount val="6"/>
                <c:pt idx="0">
                  <c:v>2017</c:v>
                </c:pt>
                <c:pt idx="1">
                  <c:v>2018</c:v>
                </c:pt>
                <c:pt idx="2">
                  <c:v>2019</c:v>
                </c:pt>
                <c:pt idx="3">
                  <c:v>2020</c:v>
                </c:pt>
                <c:pt idx="4">
                  <c:v>2021</c:v>
                </c:pt>
                <c:pt idx="5">
                  <c:v>2022</c:v>
                </c:pt>
              </c:numCache>
            </c:numRef>
          </c:cat>
          <c:val>
            <c:numRef>
              <c:f>'247'!$D$36:$D$41</c:f>
              <c:numCache>
                <c:formatCode>#,##0</c:formatCode>
                <c:ptCount val="6"/>
                <c:pt idx="0">
                  <c:v>2416</c:v>
                </c:pt>
                <c:pt idx="1">
                  <c:v>3419</c:v>
                </c:pt>
                <c:pt idx="2">
                  <c:v>3825</c:v>
                </c:pt>
                <c:pt idx="3">
                  <c:v>3270</c:v>
                </c:pt>
                <c:pt idx="4">
                  <c:v>3195</c:v>
                </c:pt>
                <c:pt idx="5">
                  <c:v>4184</c:v>
                </c:pt>
              </c:numCache>
            </c:numRef>
          </c:val>
          <c:smooth val="0"/>
          <c:extLst>
            <c:ext xmlns:c16="http://schemas.microsoft.com/office/drawing/2014/chart" uri="{C3380CC4-5D6E-409C-BE32-E72D297353CC}">
              <c16:uniqueId val="{00000001-4503-4BBB-9B3A-0B2BCA32648C}"/>
            </c:ext>
          </c:extLst>
        </c:ser>
        <c:dLbls>
          <c:showLegendKey val="0"/>
          <c:showVal val="0"/>
          <c:showCatName val="0"/>
          <c:showSerName val="0"/>
          <c:showPercent val="0"/>
          <c:showBubbleSize val="0"/>
        </c:dLbls>
        <c:marker val="1"/>
        <c:smooth val="0"/>
        <c:axId val="113904640"/>
        <c:axId val="113906432"/>
      </c:lineChart>
      <c:catAx>
        <c:axId val="113904640"/>
        <c:scaling>
          <c:orientation val="minMax"/>
        </c:scaling>
        <c:delete val="0"/>
        <c:axPos val="b"/>
        <c:numFmt formatCode="General" sourceLinked="1"/>
        <c:majorTickMark val="out"/>
        <c:minorTickMark val="none"/>
        <c:tickLblPos val="nextTo"/>
        <c:txPr>
          <a:bodyPr rot="0" vert="horz"/>
          <a:lstStyle/>
          <a:p>
            <a:pPr rtl="0">
              <a:defRPr sz="1100" b="0" i="0" u="none" strike="noStrike" baseline="0">
                <a:solidFill>
                  <a:srgbClr val="000000"/>
                </a:solidFill>
                <a:latin typeface="Arial"/>
                <a:ea typeface="Arial"/>
                <a:cs typeface="Arial"/>
              </a:defRPr>
            </a:pPr>
            <a:endParaRPr lang="en-US"/>
          </a:p>
        </c:txPr>
        <c:crossAx val="113906432"/>
        <c:crosses val="autoZero"/>
        <c:auto val="1"/>
        <c:lblAlgn val="ctr"/>
        <c:lblOffset val="100"/>
        <c:noMultiLvlLbl val="0"/>
      </c:catAx>
      <c:valAx>
        <c:axId val="113906432"/>
        <c:scaling>
          <c:orientation val="minMax"/>
        </c:scaling>
        <c:delete val="0"/>
        <c:axPos val="l"/>
        <c:majorGridlines>
          <c:spPr>
            <a:ln>
              <a:solidFill>
                <a:schemeClr val="bg1">
                  <a:lumMod val="85000"/>
                </a:schemeClr>
              </a:solidFill>
            </a:ln>
          </c:spPr>
        </c:majorGridlines>
        <c:title>
          <c:tx>
            <c:rich>
              <a:bodyPr rot="-5400000" vert="horz"/>
              <a:lstStyle/>
              <a:p>
                <a:pPr rtl="1">
                  <a:defRPr/>
                </a:pPr>
                <a:r>
                  <a:rPr lang="ar-QA"/>
                  <a:t>طن</a:t>
                </a:r>
                <a:r>
                  <a:rPr lang="ar-QA" baseline="0"/>
                  <a:t> متري </a:t>
                </a:r>
                <a:r>
                  <a:rPr lang="en-US" baseline="0"/>
                  <a:t>Metric tons </a:t>
                </a:r>
                <a:endParaRPr lang="en-US"/>
              </a:p>
            </c:rich>
          </c:tx>
          <c:layout>
            <c:manualLayout>
              <c:xMode val="edge"/>
              <c:yMode val="edge"/>
              <c:x val="8.2598887266510396E-3"/>
              <c:y val="0.42253011836459148"/>
            </c:manualLayout>
          </c:layout>
          <c:overlay val="0"/>
        </c:title>
        <c:numFmt formatCode="#,##0" sourceLinked="0"/>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113904640"/>
        <c:crosses val="autoZero"/>
        <c:crossBetween val="between"/>
      </c:valAx>
      <c:valAx>
        <c:axId val="265370800"/>
        <c:scaling>
          <c:orientation val="minMax"/>
        </c:scaling>
        <c:delete val="1"/>
        <c:axPos val="r"/>
        <c:numFmt formatCode="#,##0" sourceLinked="1"/>
        <c:majorTickMark val="out"/>
        <c:minorTickMark val="none"/>
        <c:tickLblPos val="nextTo"/>
        <c:crossAx val="265374544"/>
        <c:crosses val="max"/>
        <c:crossBetween val="between"/>
      </c:valAx>
      <c:catAx>
        <c:axId val="265374544"/>
        <c:scaling>
          <c:orientation val="minMax"/>
        </c:scaling>
        <c:delete val="1"/>
        <c:axPos val="b"/>
        <c:numFmt formatCode="General" sourceLinked="1"/>
        <c:majorTickMark val="out"/>
        <c:minorTickMark val="none"/>
        <c:tickLblPos val="nextTo"/>
        <c:crossAx val="265370800"/>
        <c:crosses val="autoZero"/>
        <c:auto val="1"/>
        <c:lblAlgn val="ctr"/>
        <c:lblOffset val="100"/>
        <c:noMultiLvlLbl val="0"/>
      </c:catAx>
      <c:spPr>
        <a:ln>
          <a:solidFill>
            <a:schemeClr val="bg1">
              <a:lumMod val="75000"/>
            </a:schemeClr>
          </a:solidFill>
        </a:ln>
      </c:spPr>
    </c:plotArea>
    <c:legend>
      <c:legendPos val="t"/>
      <c:layout>
        <c:manualLayout>
          <c:xMode val="edge"/>
          <c:yMode val="edge"/>
          <c:x val="3.9298993338971251E-2"/>
          <c:y val="0.14837245358318316"/>
          <c:w val="0.93446826626590263"/>
          <c:h val="4.0662633802929123E-2"/>
        </c:manualLayout>
      </c:layout>
      <c:overlay val="0"/>
      <c:txPr>
        <a:bodyPr/>
        <a:lstStyle/>
        <a:p>
          <a:pPr>
            <a:defRPr sz="1200"/>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5" workbookViewId="0"/>
  </sheetViews>
  <pageMargins left="0.74803149606299213" right="0.74803149606299213" top="0.98425196850393704" bottom="0.98425196850393704" header="0.51181102362204722" footer="0.51181102362204722"/>
  <pageSetup paperSize="9" orientation="landscape" r:id="rId1"/>
  <headerFooter alignWithMargins="0">
    <oddFooter>&amp;CGraph No. (48)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zoomScale="85" workbookViewId="0"/>
  </sheetViews>
  <pageMargins left="0.74803149606299213" right="0.74803149606299213" top="0.98425196850393704" bottom="0.98425196850393704" header="0.51181102362204722" footer="0.51181102362204722"/>
  <pageSetup paperSize="9" orientation="landscape" r:id="rId1"/>
  <headerFooter alignWithMargins="0">
    <oddFooter>&amp;CGraph No. (50)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A5DA97C-BFAF-41D3-8E90-E595BC39F7FD}">
  <sheetPr/>
  <sheetViews>
    <sheetView zoomScale="85" workbookViewId="0"/>
  </sheetViews>
  <pageMargins left="0.74803149606299213" right="0.74803149606299213" top="0.98425196850393704" bottom="0.98425196850393704" header="0.51181102362204722" footer="0.51181102362204722"/>
  <pageSetup paperSize="9" orientation="landscape" r:id="rId1"/>
  <headerFooter alignWithMargins="0">
    <oddFooter>&amp;CGraph No. (51)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28575</xdr:rowOff>
    </xdr:from>
    <xdr:to>
      <xdr:col>6</xdr:col>
      <xdr:colOff>857250</xdr:colOff>
      <xdr:row>17</xdr:row>
      <xdr:rowOff>133350</xdr:rowOff>
    </xdr:to>
    <xdr:pic>
      <xdr:nvPicPr>
        <xdr:cNvPr id="87777" name="Picture 5" descr="ORNA430.WMF">
          <a:extLst>
            <a:ext uri="{FF2B5EF4-FFF2-40B4-BE49-F238E27FC236}">
              <a16:creationId xmlns:a16="http://schemas.microsoft.com/office/drawing/2014/main" id="{00000000-0008-0000-0000-0000E156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52609550" y="-762000"/>
          <a:ext cx="2857500" cy="443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0</xdr:rowOff>
    </xdr:from>
    <xdr:to>
      <xdr:col>6</xdr:col>
      <xdr:colOff>847725</xdr:colOff>
      <xdr:row>17</xdr:row>
      <xdr:rowOff>0</xdr:rowOff>
    </xdr:to>
    <xdr:sp macro="" textlink="">
      <xdr:nvSpPr>
        <xdr:cNvPr id="4"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10139443463" y="166688"/>
          <a:ext cx="4514850" cy="2667000"/>
        </a:xfrm>
        <a:prstGeom prst="rect">
          <a:avLst/>
        </a:prstGeom>
        <a:noFill/>
        <a:ln w="9525">
          <a:noFill/>
          <a:miter lim="800000"/>
          <a:headEnd/>
          <a:tailEnd/>
        </a:ln>
      </xdr:spPr>
      <xdr:txBody>
        <a:bodyPr vertOverflow="clip" wrap="square" lIns="246888" tIns="155448" rIns="246888" bIns="0" anchor="t" upright="1"/>
        <a:lstStyle/>
        <a:p>
          <a:pPr algn="ctr" rtl="0"/>
          <a:endParaRPr lang="en-US" sz="2800" b="1" i="0" baseline="0">
            <a:solidFill>
              <a:srgbClr val="0000FF"/>
            </a:solidFill>
            <a:effectLst/>
            <a:latin typeface="+mn-lt"/>
            <a:ea typeface="+mn-ea"/>
            <a:cs typeface="+mn-cs"/>
          </a:endParaRPr>
        </a:p>
        <a:p>
          <a:pPr algn="ctr" rtl="0"/>
          <a:r>
            <a:rPr lang="ar-QA" sz="2800" b="1" i="0" baseline="0">
              <a:solidFill>
                <a:srgbClr val="0000FF"/>
              </a:solidFill>
              <a:effectLst/>
              <a:latin typeface="+mn-lt"/>
              <a:ea typeface="+mn-ea"/>
              <a:cs typeface="+mn-cs"/>
            </a:rPr>
            <a:t>الإحصاءات البيئية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600" b="1" i="0" u="none" strike="noStrike" baseline="0">
              <a:solidFill>
                <a:srgbClr val="0000FF"/>
              </a:solidFill>
              <a:latin typeface="Arial Rounded MT Bold" pitchFamily="34" charset="0"/>
              <a:ea typeface="+mn-ea"/>
              <a:cs typeface="Arial"/>
            </a:rPr>
            <a:t>CHAPTER XI</a:t>
          </a:r>
        </a:p>
        <a:p>
          <a:pPr algn="ctr" rtl="0">
            <a:defRPr sz="1000"/>
          </a:pPr>
          <a:r>
            <a:rPr lang="en-US" sz="2000" b="1" i="0" u="none" strike="noStrike" baseline="0">
              <a:solidFill>
                <a:srgbClr val="0000FF"/>
              </a:solidFill>
              <a:latin typeface="Arial Rounded MT Bold" pitchFamily="34" charset="0"/>
              <a:cs typeface="Arial"/>
            </a:rPr>
            <a:t>Environmental Statistics </a:t>
          </a:r>
          <a:endParaRPr lang="en-US" sz="2000" b="1" i="0" u="none" strike="noStrike" baseline="0">
            <a:solidFill>
              <a:srgbClr val="0000FF"/>
            </a:solidFill>
            <a:latin typeface="Arial Rounded MT Bold" pitchFamily="34" charset="0"/>
            <a:ea typeface="+mn-ea"/>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1771649</xdr:colOff>
      <xdr:row>0</xdr:row>
      <xdr:rowOff>233581</xdr:rowOff>
    </xdr:from>
    <xdr:to>
      <xdr:col>2</xdr:col>
      <xdr:colOff>885936</xdr:colOff>
      <xdr:row>1</xdr:row>
      <xdr:rowOff>571500</xdr:rowOff>
    </xdr:to>
    <xdr:pic>
      <xdr:nvPicPr>
        <xdr:cNvPr id="3" name="Picture 2">
          <a:extLst>
            <a:ext uri="{FF2B5EF4-FFF2-40B4-BE49-F238E27FC236}">
              <a16:creationId xmlns:a16="http://schemas.microsoft.com/office/drawing/2014/main" id="{BC056F97-A99B-4AD0-9E30-71AFB4D79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3829614" y="233581"/>
          <a:ext cx="2324212" cy="576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22441" cy="564776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3</xdr:col>
      <xdr:colOff>258536</xdr:colOff>
      <xdr:row>1</xdr:row>
      <xdr:rowOff>35946</xdr:rowOff>
    </xdr:from>
    <xdr:to>
      <xdr:col>22</xdr:col>
      <xdr:colOff>8504</xdr:colOff>
      <xdr:row>25</xdr:row>
      <xdr:rowOff>31274</xdr:rowOff>
    </xdr:to>
    <xdr:pic>
      <xdr:nvPicPr>
        <xdr:cNvPr id="5" name="Picture 4">
          <a:extLst>
            <a:ext uri="{FF2B5EF4-FFF2-40B4-BE49-F238E27FC236}">
              <a16:creationId xmlns:a16="http://schemas.microsoft.com/office/drawing/2014/main" id="{26627953-8400-475C-9D9B-391F9F2E70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143326" y="197531"/>
          <a:ext cx="6647089" cy="3873364"/>
        </a:xfrm>
        <a:prstGeom prst="rect">
          <a:avLst/>
        </a:prstGeom>
      </xdr:spPr>
    </xdr:pic>
    <xdr:clientData/>
  </xdr:twoCellAnchor>
  <xdr:twoCellAnchor editAs="oneCell">
    <xdr:from>
      <xdr:col>22</xdr:col>
      <xdr:colOff>166754</xdr:colOff>
      <xdr:row>1</xdr:row>
      <xdr:rowOff>17009</xdr:rowOff>
    </xdr:from>
    <xdr:to>
      <xdr:col>41</xdr:col>
      <xdr:colOff>269144</xdr:colOff>
      <xdr:row>25</xdr:row>
      <xdr:rowOff>34017</xdr:rowOff>
    </xdr:to>
    <xdr:pic>
      <xdr:nvPicPr>
        <xdr:cNvPr id="6" name="Picture 5">
          <a:extLst>
            <a:ext uri="{FF2B5EF4-FFF2-40B4-BE49-F238E27FC236}">
              <a16:creationId xmlns:a16="http://schemas.microsoft.com/office/drawing/2014/main" id="{BA600D99-9F90-454B-BC16-FAAED39C76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8257709" y="178594"/>
          <a:ext cx="6727367" cy="3895044"/>
        </a:xfrm>
        <a:prstGeom prst="rect">
          <a:avLst/>
        </a:prstGeom>
        <a:noFill/>
      </xdr:spPr>
    </xdr:pic>
    <xdr:clientData/>
  </xdr:twoCellAnchor>
  <xdr:twoCellAnchor editAs="oneCell">
    <xdr:from>
      <xdr:col>13</xdr:col>
      <xdr:colOff>148876</xdr:colOff>
      <xdr:row>26</xdr:row>
      <xdr:rowOff>90010</xdr:rowOff>
    </xdr:from>
    <xdr:to>
      <xdr:col>32</xdr:col>
      <xdr:colOff>302382</xdr:colOff>
      <xdr:row>50</xdr:row>
      <xdr:rowOff>144576</xdr:rowOff>
    </xdr:to>
    <xdr:pic>
      <xdr:nvPicPr>
        <xdr:cNvPr id="7" name="Picture 6">
          <a:extLst>
            <a:ext uri="{FF2B5EF4-FFF2-40B4-BE49-F238E27FC236}">
              <a16:creationId xmlns:a16="http://schemas.microsoft.com/office/drawing/2014/main" id="{0BA619DE-57E0-42B7-A360-5711510584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1362618" y="4291215"/>
          <a:ext cx="6778484" cy="393260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22441" cy="5658971"/>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22441" cy="5658971"/>
    <xdr:graphicFrame macro="">
      <xdr:nvGraphicFramePr>
        <xdr:cNvPr id="2" name="Chart 1">
          <a:extLst>
            <a:ext uri="{FF2B5EF4-FFF2-40B4-BE49-F238E27FC236}">
              <a16:creationId xmlns:a16="http://schemas.microsoft.com/office/drawing/2014/main" id="{167988A8-A30D-4AB1-A712-1C3CF0561EA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6</xdr:col>
      <xdr:colOff>771525</xdr:colOff>
      <xdr:row>0</xdr:row>
      <xdr:rowOff>95250</xdr:rowOff>
    </xdr:from>
    <xdr:to>
      <xdr:col>6</xdr:col>
      <xdr:colOff>1619250</xdr:colOff>
      <xdr:row>3</xdr:row>
      <xdr:rowOff>171450</xdr:rowOff>
    </xdr:to>
    <xdr:pic>
      <xdr:nvPicPr>
        <xdr:cNvPr id="2" name="Picture 3" descr="Ministry of Development Planning and Statistics.jpg">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2656550" y="95250"/>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771525</xdr:colOff>
      <xdr:row>0</xdr:row>
      <xdr:rowOff>95250</xdr:rowOff>
    </xdr:from>
    <xdr:to>
      <xdr:col>6</xdr:col>
      <xdr:colOff>1619250</xdr:colOff>
      <xdr:row>3</xdr:row>
      <xdr:rowOff>171450</xdr:rowOff>
    </xdr:to>
    <xdr:pic>
      <xdr:nvPicPr>
        <xdr:cNvPr id="3" name="Picture 3" descr="Ministry of Development Planning and Statistics.jpg">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2656550" y="95250"/>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87312</xdr:colOff>
      <xdr:row>0</xdr:row>
      <xdr:rowOff>0</xdr:rowOff>
    </xdr:from>
    <xdr:to>
      <xdr:col>11</xdr:col>
      <xdr:colOff>439065</xdr:colOff>
      <xdr:row>62</xdr:row>
      <xdr:rowOff>71437</xdr:rowOff>
    </xdr:to>
    <xdr:pic>
      <xdr:nvPicPr>
        <xdr:cNvPr id="4" name="Picture 3">
          <a:extLst>
            <a:ext uri="{FF2B5EF4-FFF2-40B4-BE49-F238E27FC236}">
              <a16:creationId xmlns:a16="http://schemas.microsoft.com/office/drawing/2014/main" id="{6E017319-2069-4748-B07E-650B42AC3B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64"/>
        <a:stretch/>
      </xdr:blipFill>
      <xdr:spPr>
        <a:xfrm>
          <a:off x="10656337310" y="0"/>
          <a:ext cx="7098628" cy="9921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533400</xdr:colOff>
      <xdr:row>0</xdr:row>
      <xdr:rowOff>76200</xdr:rowOff>
    </xdr:from>
    <xdr:to>
      <xdr:col>4</xdr:col>
      <xdr:colOff>1381125</xdr:colOff>
      <xdr:row>3</xdr:row>
      <xdr:rowOff>152400</xdr:rowOff>
    </xdr:to>
    <xdr:pic>
      <xdr:nvPicPr>
        <xdr:cNvPr id="2" name="Picture 3" descr="Ministry of Development Planning and Statistics.jpg">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2675600" y="76200"/>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533400</xdr:colOff>
      <xdr:row>0</xdr:row>
      <xdr:rowOff>76200</xdr:rowOff>
    </xdr:from>
    <xdr:to>
      <xdr:col>4</xdr:col>
      <xdr:colOff>1381125</xdr:colOff>
      <xdr:row>3</xdr:row>
      <xdr:rowOff>152400</xdr:rowOff>
    </xdr:to>
    <xdr:pic>
      <xdr:nvPicPr>
        <xdr:cNvPr id="3" name="Picture 3" descr="Ministry of Development Planning and Statistics.jpg">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2675600" y="76200"/>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rightToLeft="1" view="pageBreakPreview" zoomScale="80" zoomScaleNormal="100" zoomScaleSheetLayoutView="80" workbookViewId="0">
      <selection activeCell="E28" sqref="E28"/>
    </sheetView>
  </sheetViews>
  <sheetFormatPr defaultColWidth="9.28515625" defaultRowHeight="12.75" x14ac:dyDescent="0.2"/>
  <cols>
    <col min="1" max="6" width="9.28515625" style="61"/>
    <col min="7" max="7" width="13.28515625" style="61" customWidth="1"/>
    <col min="8" max="16384" width="9.28515625" style="61"/>
  </cols>
  <sheetData/>
  <printOptions horizontalCentered="1" verticalCentered="1"/>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5"/>
  <sheetViews>
    <sheetView rightToLeft="1" view="pageBreakPreview" zoomScaleNormal="100" zoomScaleSheetLayoutView="100" workbookViewId="0">
      <selection activeCell="G15" sqref="G15:I15"/>
    </sheetView>
  </sheetViews>
  <sheetFormatPr defaultColWidth="9.28515625" defaultRowHeight="14.25" x14ac:dyDescent="0.2"/>
  <cols>
    <col min="1" max="1" width="29.7109375" style="234" customWidth="1"/>
    <col min="2" max="2" width="9.7109375" style="234" bestFit="1" customWidth="1"/>
    <col min="3" max="3" width="9.28515625" style="234" bestFit="1" customWidth="1"/>
    <col min="4" max="4" width="14.42578125" style="234" customWidth="1"/>
    <col min="5" max="5" width="10.28515625" style="234" customWidth="1"/>
    <col min="6" max="6" width="9.28515625" style="234" bestFit="1" customWidth="1"/>
    <col min="7" max="8" width="10.42578125" style="234" customWidth="1"/>
    <col min="9" max="9" width="29.7109375" style="234" customWidth="1"/>
    <col min="10" max="16384" width="9.28515625" style="234"/>
  </cols>
  <sheetData>
    <row r="1" spans="1:11" ht="18" x14ac:dyDescent="0.25">
      <c r="A1" s="918" t="s">
        <v>407</v>
      </c>
      <c r="B1" s="918"/>
      <c r="C1" s="918"/>
      <c r="D1" s="918"/>
      <c r="E1" s="918"/>
      <c r="F1" s="918"/>
      <c r="G1" s="918"/>
      <c r="H1" s="918"/>
      <c r="I1" s="918"/>
    </row>
    <row r="2" spans="1:11" ht="18" x14ac:dyDescent="0.25">
      <c r="A2" s="918" t="s">
        <v>299</v>
      </c>
      <c r="B2" s="918"/>
      <c r="C2" s="918"/>
      <c r="D2" s="918"/>
      <c r="E2" s="918"/>
      <c r="F2" s="918"/>
      <c r="G2" s="918"/>
      <c r="H2" s="918"/>
      <c r="I2" s="918"/>
    </row>
    <row r="3" spans="1:11" ht="18" x14ac:dyDescent="0.25">
      <c r="A3" s="924">
        <v>2022</v>
      </c>
      <c r="B3" s="924"/>
      <c r="C3" s="924"/>
      <c r="D3" s="924"/>
      <c r="E3" s="924"/>
      <c r="F3" s="924"/>
      <c r="G3" s="924"/>
      <c r="H3" s="924"/>
      <c r="I3" s="924"/>
    </row>
    <row r="4" spans="1:11" ht="15.75" x14ac:dyDescent="0.25">
      <c r="A4" s="919" t="s">
        <v>406</v>
      </c>
      <c r="B4" s="919"/>
      <c r="C4" s="919"/>
      <c r="D4" s="919"/>
      <c r="E4" s="919"/>
      <c r="F4" s="919"/>
      <c r="G4" s="919"/>
      <c r="H4" s="919"/>
      <c r="I4" s="919"/>
    </row>
    <row r="5" spans="1:11" ht="15.75" x14ac:dyDescent="0.25">
      <c r="A5" s="919" t="s">
        <v>330</v>
      </c>
      <c r="B5" s="919"/>
      <c r="C5" s="919"/>
      <c r="D5" s="919"/>
      <c r="E5" s="919"/>
      <c r="F5" s="919"/>
      <c r="G5" s="919"/>
      <c r="H5" s="919"/>
      <c r="I5" s="919"/>
    </row>
    <row r="6" spans="1:11" ht="15.75" x14ac:dyDescent="0.25">
      <c r="A6" s="919">
        <v>2022</v>
      </c>
      <c r="B6" s="919"/>
      <c r="C6" s="919"/>
      <c r="D6" s="919"/>
      <c r="E6" s="919"/>
      <c r="F6" s="919"/>
      <c r="G6" s="919"/>
      <c r="H6" s="919"/>
      <c r="I6" s="919"/>
    </row>
    <row r="7" spans="1:11" ht="15.75" x14ac:dyDescent="0.25">
      <c r="A7" s="38" t="s">
        <v>498</v>
      </c>
      <c r="B7" s="39"/>
      <c r="C7" s="40"/>
      <c r="D7" s="40"/>
      <c r="E7" s="40"/>
      <c r="F7" s="40"/>
      <c r="G7" s="40"/>
      <c r="H7" s="40"/>
      <c r="I7" s="41" t="s">
        <v>502</v>
      </c>
    </row>
    <row r="8" spans="1:11" ht="33.75" customHeight="1" x14ac:dyDescent="0.25">
      <c r="A8" s="920" t="s">
        <v>300</v>
      </c>
      <c r="B8" s="239" t="s">
        <v>241</v>
      </c>
      <c r="C8" s="239" t="s">
        <v>293</v>
      </c>
      <c r="D8" s="239" t="s">
        <v>294</v>
      </c>
      <c r="E8" s="239" t="s">
        <v>295</v>
      </c>
      <c r="F8" s="239" t="s">
        <v>296</v>
      </c>
      <c r="G8" s="239" t="s">
        <v>253</v>
      </c>
      <c r="H8" s="239" t="s">
        <v>3</v>
      </c>
      <c r="I8" s="922" t="s">
        <v>457</v>
      </c>
    </row>
    <row r="9" spans="1:11" ht="31.5" customHeight="1" x14ac:dyDescent="0.2">
      <c r="A9" s="921"/>
      <c r="B9" s="240" t="s">
        <v>242</v>
      </c>
      <c r="C9" s="240" t="s">
        <v>244</v>
      </c>
      <c r="D9" s="240" t="s">
        <v>254</v>
      </c>
      <c r="E9" s="240" t="s">
        <v>261</v>
      </c>
      <c r="F9" s="240" t="s">
        <v>255</v>
      </c>
      <c r="G9" s="240" t="s">
        <v>256</v>
      </c>
      <c r="H9" s="341" t="s">
        <v>4</v>
      </c>
      <c r="I9" s="923"/>
    </row>
    <row r="10" spans="1:11" ht="37.5" customHeight="1" thickBot="1" x14ac:dyDescent="0.25">
      <c r="A10" s="447" t="s">
        <v>184</v>
      </c>
      <c r="B10" s="448">
        <v>1</v>
      </c>
      <c r="C10" s="448">
        <v>0</v>
      </c>
      <c r="D10" s="448">
        <v>0</v>
      </c>
      <c r="E10" s="448">
        <v>0</v>
      </c>
      <c r="F10" s="448">
        <v>0</v>
      </c>
      <c r="G10" s="448">
        <v>0</v>
      </c>
      <c r="H10" s="342">
        <f>SUM(B10:G10)</f>
        <v>1</v>
      </c>
      <c r="I10" s="449" t="s">
        <v>444</v>
      </c>
    </row>
    <row r="11" spans="1:11" ht="37.5" customHeight="1" thickBot="1" x14ac:dyDescent="0.25">
      <c r="A11" s="238" t="s">
        <v>188</v>
      </c>
      <c r="B11" s="246">
        <v>0.97799999999999998</v>
      </c>
      <c r="C11" s="246">
        <v>2.1999999999999999E-2</v>
      </c>
      <c r="D11" s="246">
        <v>0</v>
      </c>
      <c r="E11" s="246">
        <v>0</v>
      </c>
      <c r="F11" s="246">
        <v>0</v>
      </c>
      <c r="G11" s="246">
        <v>0</v>
      </c>
      <c r="H11" s="466">
        <f t="shared" ref="H11:H13" si="0">SUM(B11:G11)</f>
        <v>1</v>
      </c>
      <c r="I11" s="242" t="s">
        <v>445</v>
      </c>
    </row>
    <row r="12" spans="1:11" ht="37.5" customHeight="1" thickBot="1" x14ac:dyDescent="0.25">
      <c r="A12" s="235" t="s">
        <v>185</v>
      </c>
      <c r="B12" s="247">
        <v>0.97</v>
      </c>
      <c r="C12" s="247">
        <v>0.03</v>
      </c>
      <c r="D12" s="247">
        <v>0</v>
      </c>
      <c r="E12" s="247">
        <v>0</v>
      </c>
      <c r="F12" s="247">
        <v>0</v>
      </c>
      <c r="G12" s="247">
        <v>0</v>
      </c>
      <c r="H12" s="342">
        <f t="shared" si="0"/>
        <v>1</v>
      </c>
      <c r="I12" s="243" t="s">
        <v>297</v>
      </c>
    </row>
    <row r="13" spans="1:11" ht="37.5" customHeight="1" thickBot="1" x14ac:dyDescent="0.25">
      <c r="A13" s="238" t="s">
        <v>186</v>
      </c>
      <c r="B13" s="246">
        <v>1</v>
      </c>
      <c r="C13" s="246">
        <v>0</v>
      </c>
      <c r="D13" s="246">
        <v>0</v>
      </c>
      <c r="E13" s="246">
        <v>0</v>
      </c>
      <c r="F13" s="246">
        <v>0</v>
      </c>
      <c r="G13" s="246">
        <v>0</v>
      </c>
      <c r="H13" s="466">
        <f t="shared" si="0"/>
        <v>1</v>
      </c>
      <c r="I13" s="242" t="s">
        <v>143</v>
      </c>
    </row>
    <row r="14" spans="1:11" ht="37.5" customHeight="1" x14ac:dyDescent="0.2">
      <c r="A14" s="236" t="s">
        <v>187</v>
      </c>
      <c r="B14" s="248">
        <v>0.193</v>
      </c>
      <c r="C14" s="248">
        <v>0.61899999999999999</v>
      </c>
      <c r="D14" s="248">
        <v>0.188</v>
      </c>
      <c r="E14" s="248">
        <v>0</v>
      </c>
      <c r="F14" s="248">
        <v>0</v>
      </c>
      <c r="G14" s="248">
        <v>0</v>
      </c>
      <c r="H14" s="467">
        <f>SUM(B14:G14)</f>
        <v>1</v>
      </c>
      <c r="I14" s="244" t="s">
        <v>298</v>
      </c>
    </row>
    <row r="15" spans="1:11" s="291" customFormat="1" ht="15.75" customHeight="1" x14ac:dyDescent="0.2">
      <c r="A15" s="575" t="s">
        <v>520</v>
      </c>
      <c r="G15" s="917" t="s">
        <v>519</v>
      </c>
      <c r="H15" s="917"/>
      <c r="I15" s="917"/>
      <c r="J15" s="573"/>
      <c r="K15" s="573"/>
    </row>
  </sheetData>
  <mergeCells count="9">
    <mergeCell ref="G15:I15"/>
    <mergeCell ref="A1:I1"/>
    <mergeCell ref="A2:I2"/>
    <mergeCell ref="A4:I4"/>
    <mergeCell ref="A5:I5"/>
    <mergeCell ref="A8:A9"/>
    <mergeCell ref="I8:I9"/>
    <mergeCell ref="A3:I3"/>
    <mergeCell ref="A6:I6"/>
  </mergeCells>
  <printOptions horizontalCentered="1" verticalCentered="1"/>
  <pageMargins left="0" right="0"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rightToLeft="1" view="pageBreakPreview" zoomScaleNormal="100" zoomScaleSheetLayoutView="100" workbookViewId="0">
      <selection activeCell="E28" sqref="E28"/>
    </sheetView>
  </sheetViews>
  <sheetFormatPr defaultColWidth="9.28515625" defaultRowHeight="14.25" x14ac:dyDescent="0.2"/>
  <cols>
    <col min="1" max="1" width="29.7109375" style="234" customWidth="1"/>
    <col min="2" max="2" width="9.7109375" style="234" bestFit="1" customWidth="1"/>
    <col min="3" max="3" width="9.28515625" style="234" bestFit="1" customWidth="1"/>
    <col min="4" max="4" width="14.42578125" style="234" customWidth="1"/>
    <col min="5" max="5" width="10.28515625" style="234" customWidth="1"/>
    <col min="6" max="6" width="9.28515625" style="234" bestFit="1" customWidth="1"/>
    <col min="7" max="8" width="10.42578125" style="234" customWidth="1"/>
    <col min="9" max="9" width="29.7109375" style="234" customWidth="1"/>
    <col min="10" max="16384" width="9.28515625" style="234"/>
  </cols>
  <sheetData>
    <row r="1" spans="1:9" ht="18" x14ac:dyDescent="0.25">
      <c r="A1" s="918" t="s">
        <v>407</v>
      </c>
      <c r="B1" s="918"/>
      <c r="C1" s="918"/>
      <c r="D1" s="918"/>
      <c r="E1" s="918"/>
      <c r="F1" s="918"/>
      <c r="G1" s="918"/>
      <c r="H1" s="918"/>
      <c r="I1" s="918"/>
    </row>
    <row r="2" spans="1:9" ht="18" x14ac:dyDescent="0.25">
      <c r="A2" s="918" t="s">
        <v>301</v>
      </c>
      <c r="B2" s="918"/>
      <c r="C2" s="918"/>
      <c r="D2" s="918"/>
      <c r="E2" s="918"/>
      <c r="F2" s="918"/>
      <c r="G2" s="918"/>
      <c r="H2" s="918"/>
      <c r="I2" s="918"/>
    </row>
    <row r="3" spans="1:9" ht="18" x14ac:dyDescent="0.25">
      <c r="A3" s="924">
        <v>2022</v>
      </c>
      <c r="B3" s="924"/>
      <c r="C3" s="924"/>
      <c r="D3" s="924"/>
      <c r="E3" s="924"/>
      <c r="F3" s="924"/>
      <c r="G3" s="924"/>
      <c r="H3" s="924"/>
      <c r="I3" s="924"/>
    </row>
    <row r="4" spans="1:9" ht="15.75" x14ac:dyDescent="0.25">
      <c r="A4" s="919" t="s">
        <v>406</v>
      </c>
      <c r="B4" s="919"/>
      <c r="C4" s="919"/>
      <c r="D4" s="919"/>
      <c r="E4" s="919"/>
      <c r="F4" s="919"/>
      <c r="G4" s="919"/>
      <c r="H4" s="919"/>
      <c r="I4" s="919"/>
    </row>
    <row r="5" spans="1:9" ht="15.75" x14ac:dyDescent="0.25">
      <c r="A5" s="919" t="s">
        <v>335</v>
      </c>
      <c r="B5" s="919"/>
      <c r="C5" s="919"/>
      <c r="D5" s="919"/>
      <c r="E5" s="919"/>
      <c r="F5" s="919"/>
      <c r="G5" s="919"/>
      <c r="H5" s="919"/>
      <c r="I5" s="919"/>
    </row>
    <row r="6" spans="1:9" ht="15.75" x14ac:dyDescent="0.25">
      <c r="A6" s="919">
        <v>2022</v>
      </c>
      <c r="B6" s="919"/>
      <c r="C6" s="919"/>
      <c r="D6" s="919"/>
      <c r="E6" s="919"/>
      <c r="F6" s="919"/>
      <c r="G6" s="919"/>
      <c r="H6" s="919"/>
      <c r="I6" s="919"/>
    </row>
    <row r="7" spans="1:9" ht="15.75" x14ac:dyDescent="0.25">
      <c r="A7" s="38" t="s">
        <v>487</v>
      </c>
      <c r="B7" s="39"/>
      <c r="C7" s="40"/>
      <c r="D7" s="40"/>
      <c r="E7" s="40"/>
      <c r="F7" s="40"/>
      <c r="G7" s="40"/>
      <c r="H7" s="40"/>
      <c r="I7" s="41" t="s">
        <v>503</v>
      </c>
    </row>
    <row r="8" spans="1:9" ht="33.75" customHeight="1" x14ac:dyDescent="0.25">
      <c r="A8" s="920" t="s">
        <v>300</v>
      </c>
      <c r="B8" s="239" t="s">
        <v>241</v>
      </c>
      <c r="C8" s="239" t="s">
        <v>293</v>
      </c>
      <c r="D8" s="239" t="s">
        <v>294</v>
      </c>
      <c r="E8" s="239" t="s">
        <v>295</v>
      </c>
      <c r="F8" s="239" t="s">
        <v>296</v>
      </c>
      <c r="G8" s="239" t="s">
        <v>253</v>
      </c>
      <c r="H8" s="239" t="s">
        <v>3</v>
      </c>
      <c r="I8" s="922" t="s">
        <v>458</v>
      </c>
    </row>
    <row r="9" spans="1:9" ht="31.5" customHeight="1" x14ac:dyDescent="0.2">
      <c r="A9" s="921"/>
      <c r="B9" s="240" t="s">
        <v>242</v>
      </c>
      <c r="C9" s="240" t="s">
        <v>244</v>
      </c>
      <c r="D9" s="240" t="s">
        <v>254</v>
      </c>
      <c r="E9" s="240" t="s">
        <v>261</v>
      </c>
      <c r="F9" s="240" t="s">
        <v>255</v>
      </c>
      <c r="G9" s="240" t="s">
        <v>256</v>
      </c>
      <c r="H9" s="341" t="s">
        <v>4</v>
      </c>
      <c r="I9" s="923"/>
    </row>
    <row r="10" spans="1:9" ht="37.5" customHeight="1" thickBot="1" x14ac:dyDescent="0.25">
      <c r="A10" s="237" t="s">
        <v>184</v>
      </c>
      <c r="B10" s="245">
        <v>1</v>
      </c>
      <c r="C10" s="245">
        <v>0</v>
      </c>
      <c r="D10" s="245">
        <v>0</v>
      </c>
      <c r="E10" s="245">
        <v>0</v>
      </c>
      <c r="F10" s="245">
        <v>0</v>
      </c>
      <c r="G10" s="245">
        <v>0</v>
      </c>
      <c r="H10" s="342">
        <f>SUM(B10:G10)</f>
        <v>1</v>
      </c>
      <c r="I10" s="241" t="s">
        <v>444</v>
      </c>
    </row>
    <row r="11" spans="1:9" ht="37.5" customHeight="1" thickBot="1" x14ac:dyDescent="0.25">
      <c r="A11" s="238" t="s">
        <v>188</v>
      </c>
      <c r="B11" s="246">
        <v>0.995</v>
      </c>
      <c r="C11" s="246">
        <v>5.0000000000000001E-3</v>
      </c>
      <c r="D11" s="246">
        <v>0</v>
      </c>
      <c r="E11" s="246">
        <v>0</v>
      </c>
      <c r="F11" s="246">
        <v>0</v>
      </c>
      <c r="G11" s="246">
        <v>0</v>
      </c>
      <c r="H11" s="466">
        <f t="shared" ref="H11:H12" si="0">SUM(B11:G11)</f>
        <v>1</v>
      </c>
      <c r="I11" s="242" t="s">
        <v>445</v>
      </c>
    </row>
    <row r="12" spans="1:9" ht="37.5" customHeight="1" thickBot="1" x14ac:dyDescent="0.25">
      <c r="A12" s="235" t="s">
        <v>185</v>
      </c>
      <c r="B12" s="247">
        <v>0.95599999999999996</v>
      </c>
      <c r="C12" s="247">
        <v>4.1000000000000002E-2</v>
      </c>
      <c r="D12" s="247">
        <v>3.0000000000000001E-3</v>
      </c>
      <c r="E12" s="247">
        <v>0</v>
      </c>
      <c r="F12" s="247">
        <v>0</v>
      </c>
      <c r="G12" s="247">
        <v>0</v>
      </c>
      <c r="H12" s="342">
        <f t="shared" si="0"/>
        <v>1</v>
      </c>
      <c r="I12" s="243" t="s">
        <v>297</v>
      </c>
    </row>
    <row r="13" spans="1:9" ht="37.5" customHeight="1" thickBot="1" x14ac:dyDescent="0.25">
      <c r="A13" s="238" t="s">
        <v>186</v>
      </c>
      <c r="B13" s="246">
        <v>1</v>
      </c>
      <c r="C13" s="246">
        <v>0</v>
      </c>
      <c r="D13" s="246">
        <v>0</v>
      </c>
      <c r="E13" s="246">
        <v>0</v>
      </c>
      <c r="F13" s="246">
        <v>0</v>
      </c>
      <c r="G13" s="246">
        <v>0</v>
      </c>
      <c r="H13" s="466">
        <f>SUM(B13:G13)</f>
        <v>1</v>
      </c>
      <c r="I13" s="242" t="s">
        <v>143</v>
      </c>
    </row>
    <row r="14" spans="1:9" ht="37.5" customHeight="1" x14ac:dyDescent="0.2">
      <c r="A14" s="236" t="s">
        <v>187</v>
      </c>
      <c r="B14" s="469">
        <v>0.19400000000000001</v>
      </c>
      <c r="C14" s="469">
        <v>0.68100000000000005</v>
      </c>
      <c r="D14" s="469">
        <v>0.125</v>
      </c>
      <c r="E14" s="469">
        <v>0</v>
      </c>
      <c r="F14" s="469">
        <v>0</v>
      </c>
      <c r="G14" s="469">
        <v>0</v>
      </c>
      <c r="H14" s="470">
        <f>SUM(B14:G14)</f>
        <v>1</v>
      </c>
      <c r="I14" s="244" t="s">
        <v>298</v>
      </c>
    </row>
    <row r="15" spans="1:9" s="291" customFormat="1" ht="15.75" customHeight="1" x14ac:dyDescent="0.2">
      <c r="A15" s="290" t="s">
        <v>520</v>
      </c>
      <c r="I15" s="292" t="s">
        <v>519</v>
      </c>
    </row>
  </sheetData>
  <mergeCells count="8">
    <mergeCell ref="A8:A9"/>
    <mergeCell ref="I8:I9"/>
    <mergeCell ref="A1:I1"/>
    <mergeCell ref="A2:I2"/>
    <mergeCell ref="A3:I3"/>
    <mergeCell ref="A4:I4"/>
    <mergeCell ref="A5:I5"/>
    <mergeCell ref="A6:I6"/>
  </mergeCells>
  <printOptions horizontalCentered="1" verticalCentered="1"/>
  <pageMargins left="0" right="0" top="0" bottom="0"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5"/>
  <sheetViews>
    <sheetView rightToLeft="1" view="pageBreakPreview" zoomScaleNormal="100" zoomScaleSheetLayoutView="100" workbookViewId="0">
      <selection activeCell="E28" sqref="E28"/>
    </sheetView>
  </sheetViews>
  <sheetFormatPr defaultColWidth="9.28515625" defaultRowHeight="14.25" x14ac:dyDescent="0.2"/>
  <cols>
    <col min="1" max="1" width="29.7109375" style="234" customWidth="1"/>
    <col min="2" max="2" width="9.7109375" style="234" bestFit="1" customWidth="1"/>
    <col min="3" max="3" width="9.28515625" style="234" bestFit="1" customWidth="1"/>
    <col min="4" max="4" width="14.42578125" style="234" customWidth="1"/>
    <col min="5" max="5" width="10.28515625" style="234" customWidth="1"/>
    <col min="6" max="6" width="9.28515625" style="234" bestFit="1" customWidth="1"/>
    <col min="7" max="8" width="10.42578125" style="234" customWidth="1"/>
    <col min="9" max="9" width="29.7109375" style="234" customWidth="1"/>
    <col min="10" max="16384" width="9.28515625" style="234"/>
  </cols>
  <sheetData>
    <row r="1" spans="1:9" ht="18" x14ac:dyDescent="0.25">
      <c r="A1" s="918" t="s">
        <v>407</v>
      </c>
      <c r="B1" s="918"/>
      <c r="C1" s="918"/>
      <c r="D1" s="918"/>
      <c r="E1" s="918"/>
      <c r="F1" s="918"/>
      <c r="G1" s="918"/>
      <c r="H1" s="918"/>
      <c r="I1" s="918"/>
    </row>
    <row r="2" spans="1:9" ht="18" x14ac:dyDescent="0.25">
      <c r="A2" s="918" t="s">
        <v>302</v>
      </c>
      <c r="B2" s="918"/>
      <c r="C2" s="918"/>
      <c r="D2" s="918"/>
      <c r="E2" s="918"/>
      <c r="F2" s="918"/>
      <c r="G2" s="918"/>
      <c r="H2" s="918"/>
      <c r="I2" s="918"/>
    </row>
    <row r="3" spans="1:9" ht="18" x14ac:dyDescent="0.25">
      <c r="A3" s="924">
        <v>2022</v>
      </c>
      <c r="B3" s="924"/>
      <c r="C3" s="924"/>
      <c r="D3" s="924"/>
      <c r="E3" s="924"/>
      <c r="F3" s="924"/>
      <c r="G3" s="924"/>
      <c r="H3" s="924"/>
      <c r="I3" s="924"/>
    </row>
    <row r="4" spans="1:9" ht="15.75" x14ac:dyDescent="0.25">
      <c r="A4" s="919" t="s">
        <v>406</v>
      </c>
      <c r="B4" s="919"/>
      <c r="C4" s="919"/>
      <c r="D4" s="919"/>
      <c r="E4" s="919"/>
      <c r="F4" s="919"/>
      <c r="G4" s="919"/>
      <c r="H4" s="919"/>
      <c r="I4" s="919"/>
    </row>
    <row r="5" spans="1:9" ht="15.75" x14ac:dyDescent="0.25">
      <c r="A5" s="919" t="s">
        <v>342</v>
      </c>
      <c r="B5" s="919"/>
      <c r="C5" s="919"/>
      <c r="D5" s="919"/>
      <c r="E5" s="919"/>
      <c r="F5" s="919"/>
      <c r="G5" s="919"/>
      <c r="H5" s="919"/>
      <c r="I5" s="919"/>
    </row>
    <row r="6" spans="1:9" ht="15.75" x14ac:dyDescent="0.25">
      <c r="A6" s="919">
        <v>2022</v>
      </c>
      <c r="B6" s="919"/>
      <c r="C6" s="919"/>
      <c r="D6" s="919"/>
      <c r="E6" s="919"/>
      <c r="F6" s="919"/>
      <c r="G6" s="919"/>
      <c r="H6" s="919"/>
      <c r="I6" s="919"/>
    </row>
    <row r="7" spans="1:9" ht="15.75" x14ac:dyDescent="0.25">
      <c r="A7" s="38" t="s">
        <v>504</v>
      </c>
      <c r="B7" s="39"/>
      <c r="C7" s="40"/>
      <c r="D7" s="40"/>
      <c r="E7" s="40"/>
      <c r="F7" s="40"/>
      <c r="G7" s="40"/>
      <c r="H7" s="40"/>
      <c r="I7" s="41" t="s">
        <v>499</v>
      </c>
    </row>
    <row r="8" spans="1:9" ht="33.75" customHeight="1" x14ac:dyDescent="0.25">
      <c r="A8" s="920" t="s">
        <v>300</v>
      </c>
      <c r="B8" s="239" t="s">
        <v>241</v>
      </c>
      <c r="C8" s="239" t="s">
        <v>293</v>
      </c>
      <c r="D8" s="239" t="s">
        <v>294</v>
      </c>
      <c r="E8" s="239" t="s">
        <v>295</v>
      </c>
      <c r="F8" s="239" t="s">
        <v>296</v>
      </c>
      <c r="G8" s="239" t="s">
        <v>253</v>
      </c>
      <c r="H8" s="239" t="s">
        <v>3</v>
      </c>
      <c r="I8" s="922" t="s">
        <v>458</v>
      </c>
    </row>
    <row r="9" spans="1:9" ht="31.5" customHeight="1" x14ac:dyDescent="0.2">
      <c r="A9" s="921"/>
      <c r="B9" s="240" t="s">
        <v>242</v>
      </c>
      <c r="C9" s="240" t="s">
        <v>244</v>
      </c>
      <c r="D9" s="240" t="s">
        <v>254</v>
      </c>
      <c r="E9" s="240" t="s">
        <v>261</v>
      </c>
      <c r="F9" s="240" t="s">
        <v>255</v>
      </c>
      <c r="G9" s="240" t="s">
        <v>256</v>
      </c>
      <c r="H9" s="341" t="s">
        <v>4</v>
      </c>
      <c r="I9" s="923"/>
    </row>
    <row r="10" spans="1:9" ht="37.5" customHeight="1" thickBot="1" x14ac:dyDescent="0.25">
      <c r="A10" s="237" t="s">
        <v>184</v>
      </c>
      <c r="B10" s="245">
        <v>1</v>
      </c>
      <c r="C10" s="245">
        <v>0</v>
      </c>
      <c r="D10" s="245">
        <v>0</v>
      </c>
      <c r="E10" s="245">
        <v>0</v>
      </c>
      <c r="F10" s="245">
        <v>0</v>
      </c>
      <c r="G10" s="245">
        <v>0</v>
      </c>
      <c r="H10" s="342">
        <f>SUM(B10:G10)</f>
        <v>1</v>
      </c>
      <c r="I10" s="241" t="s">
        <v>444</v>
      </c>
    </row>
    <row r="11" spans="1:9" ht="37.5" customHeight="1" thickBot="1" x14ac:dyDescent="0.25">
      <c r="A11" s="238" t="s">
        <v>188</v>
      </c>
      <c r="B11" s="246">
        <v>0.98599999999999999</v>
      </c>
      <c r="C11" s="246">
        <v>1.4E-2</v>
      </c>
      <c r="D11" s="246">
        <v>0</v>
      </c>
      <c r="E11" s="246">
        <v>0</v>
      </c>
      <c r="F11" s="246">
        <v>0</v>
      </c>
      <c r="G11" s="246">
        <v>0</v>
      </c>
      <c r="H11" s="466">
        <f t="shared" ref="H11:H14" si="0">SUM(B11:G11)</f>
        <v>1</v>
      </c>
      <c r="I11" s="242" t="s">
        <v>445</v>
      </c>
    </row>
    <row r="12" spans="1:9" ht="37.5" customHeight="1" thickBot="1" x14ac:dyDescent="0.25">
      <c r="A12" s="235" t="s">
        <v>185</v>
      </c>
      <c r="B12" s="247">
        <v>0.92600000000000005</v>
      </c>
      <c r="C12" s="247">
        <v>0.06</v>
      </c>
      <c r="D12" s="247">
        <v>1.4E-2</v>
      </c>
      <c r="E12" s="247">
        <v>0</v>
      </c>
      <c r="F12" s="247">
        <v>0</v>
      </c>
      <c r="G12" s="247">
        <v>0</v>
      </c>
      <c r="H12" s="342">
        <f t="shared" si="0"/>
        <v>1</v>
      </c>
      <c r="I12" s="243" t="s">
        <v>297</v>
      </c>
    </row>
    <row r="13" spans="1:9" ht="37.5" customHeight="1" thickBot="1" x14ac:dyDescent="0.25">
      <c r="A13" s="238" t="s">
        <v>186</v>
      </c>
      <c r="B13" s="246">
        <v>1</v>
      </c>
      <c r="C13" s="246">
        <v>0</v>
      </c>
      <c r="D13" s="246">
        <v>0</v>
      </c>
      <c r="E13" s="246">
        <v>0</v>
      </c>
      <c r="F13" s="246">
        <v>0</v>
      </c>
      <c r="G13" s="246">
        <v>0</v>
      </c>
      <c r="H13" s="466">
        <f t="shared" si="0"/>
        <v>1</v>
      </c>
      <c r="I13" s="242" t="s">
        <v>143</v>
      </c>
    </row>
    <row r="14" spans="1:9" ht="37.5" customHeight="1" x14ac:dyDescent="0.2">
      <c r="A14" s="236" t="s">
        <v>187</v>
      </c>
      <c r="B14" s="248">
        <v>0.193</v>
      </c>
      <c r="C14" s="248">
        <v>0.65400000000000003</v>
      </c>
      <c r="D14" s="248">
        <v>0.153</v>
      </c>
      <c r="E14" s="248">
        <v>0</v>
      </c>
      <c r="F14" s="248">
        <v>0</v>
      </c>
      <c r="G14" s="248">
        <v>0</v>
      </c>
      <c r="H14" s="467">
        <f t="shared" si="0"/>
        <v>1</v>
      </c>
      <c r="I14" s="244" t="s">
        <v>298</v>
      </c>
    </row>
    <row r="15" spans="1:9" s="291" customFormat="1" ht="15.75" customHeight="1" x14ac:dyDescent="0.2">
      <c r="A15" s="290" t="s">
        <v>520</v>
      </c>
      <c r="I15" s="292" t="s">
        <v>521</v>
      </c>
    </row>
  </sheetData>
  <mergeCells count="8">
    <mergeCell ref="A8:A9"/>
    <mergeCell ref="I8:I9"/>
    <mergeCell ref="A1:I1"/>
    <mergeCell ref="A2:I2"/>
    <mergeCell ref="A3:I3"/>
    <mergeCell ref="A4:I4"/>
    <mergeCell ref="A5:I5"/>
    <mergeCell ref="A6:I6"/>
  </mergeCells>
  <printOptions horizontalCentered="1" verticalCentered="1"/>
  <pageMargins left="0" right="0"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L15"/>
  <sheetViews>
    <sheetView rightToLeft="1" view="pageBreakPreview" zoomScaleNormal="100" zoomScaleSheetLayoutView="100" workbookViewId="0">
      <selection activeCell="G11" sqref="G11"/>
    </sheetView>
  </sheetViews>
  <sheetFormatPr defaultColWidth="8.7109375" defaultRowHeight="12.75" x14ac:dyDescent="0.2"/>
  <cols>
    <col min="1" max="1" width="27.28515625" style="1" customWidth="1"/>
    <col min="2" max="7" width="13.42578125" style="1" customWidth="1"/>
    <col min="8" max="8" width="24.5703125" style="1" customWidth="1"/>
    <col min="9" max="9" width="24.28515625" style="1" customWidth="1"/>
    <col min="10" max="16384" width="8.7109375" style="1"/>
  </cols>
  <sheetData>
    <row r="1" spans="1:12" s="368" customFormat="1" ht="20.100000000000001" customHeight="1" x14ac:dyDescent="0.25">
      <c r="A1" s="925" t="s">
        <v>93</v>
      </c>
      <c r="B1" s="926"/>
      <c r="C1" s="926"/>
      <c r="D1" s="926"/>
      <c r="E1" s="926"/>
      <c r="F1" s="926"/>
      <c r="G1" s="926"/>
      <c r="H1" s="927"/>
      <c r="I1" s="11"/>
      <c r="J1" s="13"/>
      <c r="K1" s="13"/>
      <c r="L1" s="13"/>
    </row>
    <row r="2" spans="1:12" s="368" customFormat="1" ht="20.100000000000001" customHeight="1" x14ac:dyDescent="0.25">
      <c r="A2" s="925" t="s">
        <v>545</v>
      </c>
      <c r="B2" s="926"/>
      <c r="C2" s="926"/>
      <c r="D2" s="926"/>
      <c r="E2" s="926"/>
      <c r="F2" s="926"/>
      <c r="G2" s="926"/>
      <c r="H2" s="927"/>
      <c r="I2" s="11"/>
      <c r="J2" s="13"/>
      <c r="K2" s="13"/>
      <c r="L2" s="13"/>
    </row>
    <row r="3" spans="1:12" s="368" customFormat="1" ht="13.5" customHeight="1" x14ac:dyDescent="0.2">
      <c r="A3" s="928" t="s">
        <v>208</v>
      </c>
      <c r="B3" s="929"/>
      <c r="C3" s="929"/>
      <c r="D3" s="929"/>
      <c r="E3" s="929"/>
      <c r="F3" s="929"/>
      <c r="G3" s="929"/>
      <c r="H3" s="930"/>
      <c r="I3" s="12"/>
    </row>
    <row r="4" spans="1:12" s="368" customFormat="1" ht="15" customHeight="1" x14ac:dyDescent="0.2">
      <c r="A4" s="931" t="s">
        <v>512</v>
      </c>
      <c r="B4" s="932"/>
      <c r="C4" s="932"/>
      <c r="D4" s="932"/>
      <c r="E4" s="932"/>
      <c r="F4" s="932"/>
      <c r="G4" s="932"/>
      <c r="H4" s="933"/>
      <c r="I4" s="12"/>
    </row>
    <row r="5" spans="1:12" s="4" customFormat="1" ht="17.100000000000001" customHeight="1" x14ac:dyDescent="0.2">
      <c r="A5" s="19" t="s">
        <v>505</v>
      </c>
      <c r="B5" s="17"/>
      <c r="C5" s="17"/>
      <c r="D5" s="437"/>
      <c r="E5" s="437"/>
      <c r="F5" s="437"/>
      <c r="G5" s="437"/>
      <c r="H5" s="18" t="s">
        <v>506</v>
      </c>
    </row>
    <row r="6" spans="1:12" s="4" customFormat="1" ht="37.35" customHeight="1" x14ac:dyDescent="0.2">
      <c r="A6" s="156" t="s">
        <v>22</v>
      </c>
      <c r="B6" s="181">
        <v>2017</v>
      </c>
      <c r="C6" s="181">
        <v>2018</v>
      </c>
      <c r="D6" s="438">
        <v>2019</v>
      </c>
      <c r="E6" s="438">
        <v>2020</v>
      </c>
      <c r="F6" s="438">
        <v>2021</v>
      </c>
      <c r="G6" s="438">
        <v>2022</v>
      </c>
      <c r="H6" s="157" t="s">
        <v>40</v>
      </c>
    </row>
    <row r="7" spans="1:12" s="293" customFormat="1" ht="30.75" customHeight="1" thickBot="1" x14ac:dyDescent="0.25">
      <c r="A7" s="510" t="s">
        <v>189</v>
      </c>
      <c r="B7" s="180">
        <v>112543</v>
      </c>
      <c r="C7" s="180">
        <v>0</v>
      </c>
      <c r="D7" s="439">
        <v>0</v>
      </c>
      <c r="E7" s="439">
        <v>4396310.22</v>
      </c>
      <c r="F7" s="439">
        <v>0</v>
      </c>
      <c r="G7" s="439">
        <v>0</v>
      </c>
      <c r="H7" s="29" t="s">
        <v>149</v>
      </c>
    </row>
    <row r="8" spans="1:12" s="293" customFormat="1" ht="30.75" customHeight="1" thickBot="1" x14ac:dyDescent="0.25">
      <c r="A8" s="369" t="s">
        <v>57</v>
      </c>
      <c r="B8" s="62">
        <v>0</v>
      </c>
      <c r="C8" s="62">
        <v>104891.42</v>
      </c>
      <c r="D8" s="440">
        <v>1697568.79</v>
      </c>
      <c r="E8" s="440">
        <v>156953.25000000003</v>
      </c>
      <c r="F8" s="440">
        <v>179466</v>
      </c>
      <c r="G8" s="440">
        <v>55674.630000000005</v>
      </c>
      <c r="H8" s="30" t="s">
        <v>66</v>
      </c>
    </row>
    <row r="9" spans="1:12" s="293" customFormat="1" ht="30.75" customHeight="1" thickBot="1" x14ac:dyDescent="0.25">
      <c r="A9" s="370" t="s">
        <v>356</v>
      </c>
      <c r="B9" s="63">
        <v>0</v>
      </c>
      <c r="C9" s="63">
        <v>574445.34999999986</v>
      </c>
      <c r="D9" s="441">
        <v>465660.58</v>
      </c>
      <c r="E9" s="441">
        <v>543678.15999999992</v>
      </c>
      <c r="F9" s="441">
        <v>783666.2</v>
      </c>
      <c r="G9" s="441">
        <v>669837.48</v>
      </c>
      <c r="H9" s="20" t="s">
        <v>278</v>
      </c>
      <c r="K9" s="371"/>
    </row>
    <row r="10" spans="1:12" s="293" customFormat="1" ht="30.75" customHeight="1" x14ac:dyDescent="0.2">
      <c r="A10" s="624" t="s">
        <v>355</v>
      </c>
      <c r="B10" s="625">
        <v>0</v>
      </c>
      <c r="C10" s="625">
        <v>0</v>
      </c>
      <c r="D10" s="626">
        <v>0</v>
      </c>
      <c r="E10" s="626">
        <v>19806</v>
      </c>
      <c r="F10" s="626">
        <v>50323.799999999996</v>
      </c>
      <c r="G10" s="626">
        <v>15889.48</v>
      </c>
      <c r="H10" s="295" t="s">
        <v>292</v>
      </c>
      <c r="K10" s="371"/>
    </row>
    <row r="11" spans="1:12" s="293" customFormat="1" ht="30.75" customHeight="1" x14ac:dyDescent="0.2">
      <c r="A11" s="621" t="s">
        <v>3</v>
      </c>
      <c r="B11" s="622">
        <f>SUM(B7:B10)</f>
        <v>112543</v>
      </c>
      <c r="C11" s="622">
        <f>SUM(C7:C10)</f>
        <v>679336.7699999999</v>
      </c>
      <c r="D11" s="622">
        <f t="shared" ref="D11:G11" si="0">SUM(D7:D10)</f>
        <v>2163229.37</v>
      </c>
      <c r="E11" s="622">
        <f t="shared" si="0"/>
        <v>5116747.63</v>
      </c>
      <c r="F11" s="622">
        <f t="shared" si="0"/>
        <v>1013456</v>
      </c>
      <c r="G11" s="622">
        <f t="shared" si="0"/>
        <v>741401.59</v>
      </c>
      <c r="H11" s="623" t="s">
        <v>4</v>
      </c>
    </row>
    <row r="12" spans="1:12" x14ac:dyDescent="0.2">
      <c r="A12" s="327" t="s">
        <v>522</v>
      </c>
      <c r="B12" s="327"/>
      <c r="C12" s="327"/>
      <c r="D12" s="327"/>
      <c r="E12" s="327"/>
      <c r="F12" s="327"/>
      <c r="G12" s="327"/>
      <c r="H12" s="345" t="s">
        <v>519</v>
      </c>
    </row>
    <row r="13" spans="1:12" ht="13.5" customHeight="1" x14ac:dyDescent="0.2"/>
    <row r="14" spans="1:12" ht="22.5" customHeight="1" x14ac:dyDescent="0.2"/>
    <row r="15" spans="1:12" ht="15" customHeight="1" x14ac:dyDescent="0.2"/>
  </sheetData>
  <mergeCells count="4">
    <mergeCell ref="A1:H1"/>
    <mergeCell ref="A2:H2"/>
    <mergeCell ref="A3:H3"/>
    <mergeCell ref="A4:H4"/>
  </mergeCells>
  <phoneticPr fontId="0" type="noConversion"/>
  <printOptions horizontalCentered="1" verticalCentered="1"/>
  <pageMargins left="0.15748031496063" right="0.15748031496063" top="0.27559055118110198" bottom="0.15748031496063" header="0.15748031496063" footer="0.1574803149606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ABFF-110A-4227-8559-DE4DB1B4DC1F}">
  <sheetPr>
    <pageSetUpPr fitToPage="1"/>
  </sheetPr>
  <dimension ref="A1:K15"/>
  <sheetViews>
    <sheetView rightToLeft="1" view="pageBreakPreview" zoomScaleNormal="100" zoomScaleSheetLayoutView="100" workbookViewId="0">
      <selection activeCell="H8" sqref="H8"/>
    </sheetView>
  </sheetViews>
  <sheetFormatPr defaultColWidth="8.7109375" defaultRowHeight="12.75" x14ac:dyDescent="0.2"/>
  <cols>
    <col min="1" max="1" width="22.7109375" style="688" customWidth="1"/>
    <col min="2" max="2" width="8.140625" style="688" customWidth="1"/>
    <col min="3" max="3" width="11.5703125" style="688" customWidth="1"/>
    <col min="4" max="4" width="11.28515625" style="688" customWidth="1"/>
    <col min="5" max="5" width="11" style="688" customWidth="1"/>
    <col min="6" max="7" width="11.7109375" style="688" customWidth="1"/>
    <col min="8" max="8" width="11.28515625" style="688" customWidth="1"/>
    <col min="9" max="9" width="6.28515625" style="688" customWidth="1"/>
    <col min="10" max="10" width="11.28515625" style="688" hidden="1" customWidth="1"/>
    <col min="11" max="11" width="29.42578125" style="688" customWidth="1"/>
    <col min="12" max="16384" width="8.7109375" style="688"/>
  </cols>
  <sheetData>
    <row r="1" spans="1:11" ht="23.25" customHeight="1" x14ac:dyDescent="0.2">
      <c r="A1" s="941" t="s">
        <v>690</v>
      </c>
      <c r="B1" s="941"/>
      <c r="C1" s="941"/>
      <c r="D1" s="941"/>
      <c r="E1" s="941"/>
      <c r="F1" s="941"/>
      <c r="G1" s="941"/>
      <c r="H1" s="941"/>
      <c r="I1" s="941"/>
      <c r="J1" s="941"/>
      <c r="K1" s="941"/>
    </row>
    <row r="2" spans="1:11" ht="18" x14ac:dyDescent="0.2">
      <c r="A2" s="941" t="s">
        <v>545</v>
      </c>
      <c r="B2" s="941"/>
      <c r="C2" s="941"/>
      <c r="D2" s="941"/>
      <c r="E2" s="941"/>
      <c r="F2" s="941"/>
      <c r="G2" s="941"/>
      <c r="H2" s="941"/>
      <c r="I2" s="941"/>
      <c r="J2" s="941"/>
      <c r="K2" s="941"/>
    </row>
    <row r="3" spans="1:11" ht="19.5" customHeight="1" x14ac:dyDescent="0.2">
      <c r="A3" s="942" t="s">
        <v>691</v>
      </c>
      <c r="B3" s="942"/>
      <c r="C3" s="942"/>
      <c r="D3" s="942"/>
      <c r="E3" s="942"/>
      <c r="F3" s="942"/>
      <c r="G3" s="942"/>
      <c r="H3" s="942"/>
      <c r="I3" s="942"/>
      <c r="J3" s="942"/>
      <c r="K3" s="942"/>
    </row>
    <row r="4" spans="1:11" ht="15.75" x14ac:dyDescent="0.2">
      <c r="A4" s="943" t="s">
        <v>545</v>
      </c>
      <c r="B4" s="943"/>
      <c r="C4" s="943"/>
      <c r="D4" s="943"/>
      <c r="E4" s="943"/>
      <c r="F4" s="943"/>
      <c r="G4" s="943"/>
      <c r="H4" s="943"/>
      <c r="I4" s="943"/>
      <c r="J4" s="943"/>
      <c r="K4" s="943"/>
    </row>
    <row r="5" spans="1:11" s="692" customFormat="1" ht="18" x14ac:dyDescent="0.2">
      <c r="A5" s="689" t="s">
        <v>702</v>
      </c>
      <c r="B5" s="712"/>
      <c r="D5" s="690"/>
      <c r="E5" s="690"/>
      <c r="F5" s="690"/>
      <c r="G5" s="690"/>
      <c r="H5" s="690"/>
      <c r="I5" s="690"/>
      <c r="J5" s="690"/>
      <c r="K5" s="691" t="s">
        <v>703</v>
      </c>
    </row>
    <row r="6" spans="1:11" ht="42.6" customHeight="1" x14ac:dyDescent="0.2">
      <c r="A6" s="759" t="s">
        <v>692</v>
      </c>
      <c r="B6" s="803" t="s">
        <v>24</v>
      </c>
      <c r="C6" s="713">
        <v>2017</v>
      </c>
      <c r="D6" s="713">
        <v>2018</v>
      </c>
      <c r="E6" s="713">
        <v>2019</v>
      </c>
      <c r="F6" s="713">
        <v>2020</v>
      </c>
      <c r="G6" s="713">
        <v>2021</v>
      </c>
      <c r="H6" s="713">
        <v>2022</v>
      </c>
      <c r="I6" s="813" t="s">
        <v>25</v>
      </c>
      <c r="J6" s="813"/>
      <c r="K6" s="794" t="s">
        <v>23</v>
      </c>
    </row>
    <row r="7" spans="1:11" ht="24" customHeight="1" thickBot="1" x14ac:dyDescent="0.25">
      <c r="A7" s="944" t="s">
        <v>693</v>
      </c>
      <c r="B7" s="808" t="s">
        <v>694</v>
      </c>
      <c r="C7" s="800">
        <v>15100</v>
      </c>
      <c r="D7" s="800">
        <v>20100</v>
      </c>
      <c r="E7" s="800">
        <v>15100</v>
      </c>
      <c r="F7" s="801">
        <v>67000</v>
      </c>
      <c r="G7" s="801">
        <v>67000</v>
      </c>
      <c r="H7" s="802">
        <v>67000</v>
      </c>
      <c r="I7" s="814" t="s">
        <v>88</v>
      </c>
      <c r="J7" s="814"/>
      <c r="K7" s="936" t="s">
        <v>695</v>
      </c>
    </row>
    <row r="8" spans="1:11" ht="24" customHeight="1" thickBot="1" x14ac:dyDescent="0.25">
      <c r="A8" s="945"/>
      <c r="B8" s="809" t="s">
        <v>55</v>
      </c>
      <c r="C8" s="795">
        <v>75000</v>
      </c>
      <c r="D8" s="795">
        <v>75000</v>
      </c>
      <c r="E8" s="795">
        <v>75000</v>
      </c>
      <c r="F8" s="797">
        <v>89000</v>
      </c>
      <c r="G8" s="797">
        <v>89000</v>
      </c>
      <c r="H8" s="796">
        <v>89000</v>
      </c>
      <c r="I8" s="815" t="s">
        <v>87</v>
      </c>
      <c r="J8" s="816"/>
      <c r="K8" s="937"/>
    </row>
    <row r="9" spans="1:11" ht="27" customHeight="1" x14ac:dyDescent="0.2">
      <c r="A9" s="946"/>
      <c r="B9" s="810" t="s">
        <v>696</v>
      </c>
      <c r="C9" s="804">
        <v>20000</v>
      </c>
      <c r="D9" s="804">
        <v>20000</v>
      </c>
      <c r="E9" s="804">
        <v>20000</v>
      </c>
      <c r="F9" s="805">
        <v>14000</v>
      </c>
      <c r="G9" s="805">
        <v>14000</v>
      </c>
      <c r="H9" s="806">
        <v>14000</v>
      </c>
      <c r="I9" s="817" t="s">
        <v>697</v>
      </c>
      <c r="J9" s="818"/>
      <c r="K9" s="938"/>
    </row>
    <row r="10" spans="1:11" ht="26.25" customHeight="1" thickBot="1" x14ac:dyDescent="0.25">
      <c r="A10" s="934" t="s">
        <v>698</v>
      </c>
      <c r="B10" s="811" t="s">
        <v>694</v>
      </c>
      <c r="C10" s="807">
        <v>3796</v>
      </c>
      <c r="D10" s="807">
        <v>1725.5</v>
      </c>
      <c r="E10" s="807">
        <v>2054.5</v>
      </c>
      <c r="F10" s="807">
        <v>1227</v>
      </c>
      <c r="G10" s="807">
        <v>885</v>
      </c>
      <c r="H10" s="807" t="s">
        <v>514</v>
      </c>
      <c r="I10" s="819" t="s">
        <v>88</v>
      </c>
      <c r="J10" s="820"/>
      <c r="K10" s="939" t="s">
        <v>699</v>
      </c>
    </row>
    <row r="11" spans="1:11" ht="26.25" customHeight="1" x14ac:dyDescent="0.2">
      <c r="A11" s="935"/>
      <c r="B11" s="812" t="s">
        <v>55</v>
      </c>
      <c r="C11" s="798">
        <v>1532</v>
      </c>
      <c r="D11" s="798">
        <v>2272</v>
      </c>
      <c r="E11" s="798">
        <v>961</v>
      </c>
      <c r="F11" s="798">
        <v>133</v>
      </c>
      <c r="G11" s="799">
        <v>0</v>
      </c>
      <c r="H11" s="798" t="s">
        <v>514</v>
      </c>
      <c r="I11" s="821" t="s">
        <v>87</v>
      </c>
      <c r="J11" s="822"/>
      <c r="K11" s="940"/>
    </row>
    <row r="12" spans="1:11" s="710" customFormat="1" x14ac:dyDescent="0.2">
      <c r="A12" s="793" t="s">
        <v>700</v>
      </c>
      <c r="K12" s="715" t="s">
        <v>701</v>
      </c>
    </row>
    <row r="13" spans="1:11" s="710" customFormat="1" x14ac:dyDescent="0.2">
      <c r="A13" s="710" t="s">
        <v>525</v>
      </c>
      <c r="K13" s="715" t="s">
        <v>526</v>
      </c>
    </row>
    <row r="15" spans="1:11" ht="15" x14ac:dyDescent="0.25">
      <c r="A15" s="711"/>
      <c r="B15" s="711"/>
      <c r="C15" s="711"/>
      <c r="D15" s="711"/>
      <c r="E15" s="711"/>
      <c r="F15" s="711"/>
      <c r="G15" s="711"/>
      <c r="H15" s="711"/>
      <c r="I15" s="711"/>
      <c r="J15" s="711"/>
      <c r="K15" s="711"/>
    </row>
  </sheetData>
  <mergeCells count="8">
    <mergeCell ref="A10:A11"/>
    <mergeCell ref="K7:K9"/>
    <mergeCell ref="K10:K11"/>
    <mergeCell ref="A1:K1"/>
    <mergeCell ref="A2:K2"/>
    <mergeCell ref="A3:K3"/>
    <mergeCell ref="A4:K4"/>
    <mergeCell ref="A7:A9"/>
  </mergeCells>
  <printOptions horizontalCentered="1" verticalCentered="1"/>
  <pageMargins left="0" right="0" top="0" bottom="0" header="0" footer="0"/>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1"/>
  <sheetViews>
    <sheetView rightToLeft="1" tabSelected="1" view="pageBreakPreview" zoomScaleNormal="100" zoomScaleSheetLayoutView="100" workbookViewId="0">
      <selection activeCell="D10" sqref="D10"/>
    </sheetView>
  </sheetViews>
  <sheetFormatPr defaultColWidth="8.7109375" defaultRowHeight="12.75" x14ac:dyDescent="0.2"/>
  <cols>
    <col min="1" max="1" width="22.7109375" customWidth="1"/>
    <col min="2" max="7" width="10.28515625" customWidth="1"/>
    <col min="8" max="8" width="29.42578125" customWidth="1"/>
  </cols>
  <sheetData>
    <row r="1" spans="1:8" ht="21" customHeight="1" x14ac:dyDescent="0.2">
      <c r="A1" s="947" t="s">
        <v>428</v>
      </c>
      <c r="B1" s="947"/>
      <c r="C1" s="947"/>
      <c r="D1" s="947"/>
      <c r="E1" s="947"/>
      <c r="F1" s="947"/>
      <c r="G1" s="947"/>
      <c r="H1" s="947"/>
    </row>
    <row r="2" spans="1:8" ht="18" x14ac:dyDescent="0.2">
      <c r="A2" s="947" t="s">
        <v>545</v>
      </c>
      <c r="B2" s="947"/>
      <c r="C2" s="947"/>
      <c r="D2" s="947"/>
      <c r="E2" s="947"/>
      <c r="F2" s="947"/>
      <c r="G2" s="947"/>
      <c r="H2" s="947"/>
    </row>
    <row r="3" spans="1:8" ht="15.75" x14ac:dyDescent="0.2">
      <c r="A3" s="948" t="s">
        <v>427</v>
      </c>
      <c r="B3" s="948"/>
      <c r="C3" s="948"/>
      <c r="D3" s="948"/>
      <c r="E3" s="948"/>
      <c r="F3" s="948"/>
      <c r="G3" s="948"/>
      <c r="H3" s="948"/>
    </row>
    <row r="4" spans="1:8" ht="15.75" x14ac:dyDescent="0.2">
      <c r="A4" s="949" t="s">
        <v>545</v>
      </c>
      <c r="B4" s="949"/>
      <c r="C4" s="949"/>
      <c r="D4" s="949"/>
      <c r="E4" s="949"/>
      <c r="F4" s="949"/>
      <c r="G4" s="949"/>
      <c r="H4" s="949"/>
    </row>
    <row r="5" spans="1:8" s="61" customFormat="1" ht="18" x14ac:dyDescent="0.2">
      <c r="A5" s="51" t="s">
        <v>704</v>
      </c>
      <c r="C5" s="193"/>
      <c r="D5" s="193"/>
      <c r="E5" s="193"/>
      <c r="F5" s="193"/>
      <c r="G5" s="193"/>
      <c r="H5" s="56" t="s">
        <v>705</v>
      </c>
    </row>
    <row r="6" spans="1:8" ht="42.6" customHeight="1" x14ac:dyDescent="0.2">
      <c r="A6" s="194" t="s">
        <v>221</v>
      </c>
      <c r="B6" s="197">
        <v>2017</v>
      </c>
      <c r="C6" s="197">
        <v>2018</v>
      </c>
      <c r="D6" s="197">
        <v>2019</v>
      </c>
      <c r="E6" s="197">
        <v>2020</v>
      </c>
      <c r="F6" s="442">
        <v>2021</v>
      </c>
      <c r="G6" s="442">
        <v>2022</v>
      </c>
      <c r="H6" s="195" t="s">
        <v>222</v>
      </c>
    </row>
    <row r="7" spans="1:8" ht="26.25" customHeight="1" thickBot="1" x14ac:dyDescent="0.25">
      <c r="A7" s="199" t="s">
        <v>223</v>
      </c>
      <c r="B7" s="335">
        <v>75</v>
      </c>
      <c r="C7" s="373">
        <v>31</v>
      </c>
      <c r="D7" s="373">
        <v>0</v>
      </c>
      <c r="E7" s="373">
        <v>37</v>
      </c>
      <c r="F7" s="373">
        <v>275</v>
      </c>
      <c r="G7" s="830">
        <v>111</v>
      </c>
      <c r="H7" s="202" t="s">
        <v>224</v>
      </c>
    </row>
    <row r="8" spans="1:8" ht="26.25" customHeight="1" thickBot="1" x14ac:dyDescent="0.25">
      <c r="A8" s="200" t="s">
        <v>225</v>
      </c>
      <c r="B8" s="336">
        <v>5</v>
      </c>
      <c r="C8" s="374">
        <v>8</v>
      </c>
      <c r="D8" s="374">
        <v>0</v>
      </c>
      <c r="E8" s="374">
        <v>11</v>
      </c>
      <c r="F8" s="374">
        <v>0</v>
      </c>
      <c r="G8" s="831">
        <v>15</v>
      </c>
      <c r="H8" s="203" t="s">
        <v>226</v>
      </c>
    </row>
    <row r="9" spans="1:8" ht="29.25" customHeight="1" thickBot="1" x14ac:dyDescent="0.25">
      <c r="A9" s="201" t="s">
        <v>227</v>
      </c>
      <c r="B9" s="337">
        <v>0</v>
      </c>
      <c r="C9" s="375">
        <v>0</v>
      </c>
      <c r="D9" s="375">
        <v>5</v>
      </c>
      <c r="E9" s="375">
        <v>29</v>
      </c>
      <c r="F9" s="375">
        <v>0</v>
      </c>
      <c r="G9" s="832">
        <v>76</v>
      </c>
      <c r="H9" s="204" t="s">
        <v>228</v>
      </c>
    </row>
    <row r="10" spans="1:8" ht="26.25" customHeight="1" thickBot="1" x14ac:dyDescent="0.25">
      <c r="A10" s="200" t="s">
        <v>229</v>
      </c>
      <c r="B10" s="336">
        <v>27</v>
      </c>
      <c r="C10" s="374">
        <v>116</v>
      </c>
      <c r="D10" s="374">
        <v>0</v>
      </c>
      <c r="E10" s="374">
        <v>0</v>
      </c>
      <c r="F10" s="374">
        <v>6</v>
      </c>
      <c r="G10" s="831">
        <v>40</v>
      </c>
      <c r="H10" s="203" t="s">
        <v>230</v>
      </c>
    </row>
    <row r="11" spans="1:8" ht="26.25" customHeight="1" thickBot="1" x14ac:dyDescent="0.25">
      <c r="A11" s="201" t="s">
        <v>231</v>
      </c>
      <c r="B11" s="337">
        <v>180</v>
      </c>
      <c r="C11" s="375">
        <v>110</v>
      </c>
      <c r="D11" s="375">
        <v>0</v>
      </c>
      <c r="E11" s="582">
        <v>4</v>
      </c>
      <c r="F11" s="375">
        <v>0</v>
      </c>
      <c r="G11" s="832">
        <v>2</v>
      </c>
      <c r="H11" s="204" t="s">
        <v>232</v>
      </c>
    </row>
    <row r="12" spans="1:8" ht="26.25" customHeight="1" thickBot="1" x14ac:dyDescent="0.25">
      <c r="A12" s="200" t="s">
        <v>233</v>
      </c>
      <c r="B12" s="336">
        <v>2</v>
      </c>
      <c r="C12" s="374">
        <v>6</v>
      </c>
      <c r="D12" s="374">
        <v>0</v>
      </c>
      <c r="E12" s="374">
        <v>1</v>
      </c>
      <c r="F12" s="374">
        <v>0</v>
      </c>
      <c r="G12" s="831">
        <v>1</v>
      </c>
      <c r="H12" s="203" t="s">
        <v>234</v>
      </c>
    </row>
    <row r="13" spans="1:8" ht="29.25" customHeight="1" thickBot="1" x14ac:dyDescent="0.25">
      <c r="A13" s="201" t="s">
        <v>235</v>
      </c>
      <c r="B13" s="337">
        <v>9</v>
      </c>
      <c r="C13" s="375">
        <v>26</v>
      </c>
      <c r="D13" s="375">
        <v>0</v>
      </c>
      <c r="E13" s="375">
        <v>2</v>
      </c>
      <c r="F13" s="375">
        <v>0</v>
      </c>
      <c r="G13" s="832">
        <v>3</v>
      </c>
      <c r="H13" s="204" t="s">
        <v>236</v>
      </c>
    </row>
    <row r="14" spans="1:8" ht="26.25" customHeight="1" thickBot="1" x14ac:dyDescent="0.25">
      <c r="A14" s="200" t="s">
        <v>237</v>
      </c>
      <c r="B14" s="336">
        <v>27</v>
      </c>
      <c r="C14" s="374">
        <v>19</v>
      </c>
      <c r="D14" s="374">
        <v>12</v>
      </c>
      <c r="E14" s="374">
        <v>122</v>
      </c>
      <c r="F14" s="374">
        <v>0</v>
      </c>
      <c r="G14" s="831">
        <v>76</v>
      </c>
      <c r="H14" s="203" t="s">
        <v>238</v>
      </c>
    </row>
    <row r="15" spans="1:8" ht="26.25" customHeight="1" thickBot="1" x14ac:dyDescent="0.25">
      <c r="A15" s="201" t="s">
        <v>239</v>
      </c>
      <c r="B15" s="337">
        <v>0</v>
      </c>
      <c r="C15" s="375">
        <v>0</v>
      </c>
      <c r="D15" s="375">
        <v>0</v>
      </c>
      <c r="E15" s="375">
        <v>0</v>
      </c>
      <c r="F15" s="375">
        <v>0</v>
      </c>
      <c r="G15" s="832">
        <v>0</v>
      </c>
      <c r="H15" s="204" t="s">
        <v>240</v>
      </c>
    </row>
    <row r="16" spans="1:8" s="1" customFormat="1" ht="26.25" customHeight="1" x14ac:dyDescent="0.2">
      <c r="A16" s="231" t="s">
        <v>284</v>
      </c>
      <c r="B16" s="338">
        <v>15</v>
      </c>
      <c r="C16" s="376">
        <v>48</v>
      </c>
      <c r="D16" s="376">
        <v>0</v>
      </c>
      <c r="E16" s="376">
        <v>1057</v>
      </c>
      <c r="F16" s="376">
        <v>98</v>
      </c>
      <c r="G16" s="376">
        <v>105</v>
      </c>
      <c r="H16" s="232" t="s">
        <v>155</v>
      </c>
    </row>
    <row r="17" spans="1:8" ht="23.25" customHeight="1" x14ac:dyDescent="0.2">
      <c r="A17" s="196" t="s">
        <v>3</v>
      </c>
      <c r="B17" s="198">
        <f>SUM(B7:B16)</f>
        <v>340</v>
      </c>
      <c r="C17" s="198">
        <f t="shared" ref="C17:G17" si="0">SUM(C7:C16)</f>
        <v>364</v>
      </c>
      <c r="D17" s="198">
        <f t="shared" si="0"/>
        <v>17</v>
      </c>
      <c r="E17" s="198">
        <f>SUM(E7:E16)</f>
        <v>1263</v>
      </c>
      <c r="F17" s="198">
        <f t="shared" si="0"/>
        <v>379</v>
      </c>
      <c r="G17" s="198">
        <f t="shared" si="0"/>
        <v>429</v>
      </c>
      <c r="H17" s="227" t="s">
        <v>4</v>
      </c>
    </row>
    <row r="18" spans="1:8" s="388" customFormat="1" x14ac:dyDescent="0.2">
      <c r="A18" s="418" t="s">
        <v>520</v>
      </c>
      <c r="H18" s="572" t="s">
        <v>519</v>
      </c>
    </row>
    <row r="20" spans="1:8" ht="15" x14ac:dyDescent="0.25">
      <c r="A20" s="155"/>
      <c r="B20" s="849"/>
      <c r="C20" s="849"/>
      <c r="D20" s="849"/>
      <c r="E20" s="849"/>
      <c r="F20" s="849"/>
      <c r="G20" s="849"/>
      <c r="H20" s="155"/>
    </row>
    <row r="21" spans="1:8" x14ac:dyDescent="0.2">
      <c r="G21" s="834"/>
    </row>
  </sheetData>
  <mergeCells count="4">
    <mergeCell ref="A1:H1"/>
    <mergeCell ref="A2:H2"/>
    <mergeCell ref="A3:H3"/>
    <mergeCell ref="A4:H4"/>
  </mergeCells>
  <printOptions horizontalCentered="1" verticalCentered="1"/>
  <pageMargins left="0" right="0" top="0" bottom="0"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T42"/>
  <sheetViews>
    <sheetView rightToLeft="1" view="pageBreakPreview" zoomScaleNormal="100" zoomScaleSheetLayoutView="100" workbookViewId="0">
      <selection activeCell="R25" sqref="R25"/>
    </sheetView>
  </sheetViews>
  <sheetFormatPr defaultColWidth="8.7109375" defaultRowHeight="12.75" x14ac:dyDescent="0.2"/>
  <cols>
    <col min="1" max="1" width="20.5703125" style="2" customWidth="1"/>
    <col min="2" max="19" width="7" style="2" customWidth="1"/>
    <col min="20" max="20" width="19.7109375" style="2" customWidth="1"/>
    <col min="21" max="16384" width="8.7109375" style="2"/>
  </cols>
  <sheetData>
    <row r="1" spans="1:20" s="15" customFormat="1" ht="23.85" customHeight="1" x14ac:dyDescent="0.2">
      <c r="A1" s="951" t="s">
        <v>37</v>
      </c>
      <c r="B1" s="951"/>
      <c r="C1" s="951"/>
      <c r="D1" s="951"/>
      <c r="E1" s="951"/>
      <c r="F1" s="951"/>
      <c r="G1" s="951"/>
      <c r="H1" s="951"/>
      <c r="I1" s="951"/>
      <c r="J1" s="951"/>
      <c r="K1" s="951"/>
      <c r="L1" s="951"/>
      <c r="M1" s="951"/>
      <c r="N1" s="951"/>
      <c r="O1" s="951"/>
      <c r="P1" s="951"/>
      <c r="Q1" s="951"/>
      <c r="R1" s="951"/>
      <c r="S1" s="951"/>
      <c r="T1" s="951"/>
    </row>
    <row r="2" spans="1:20" s="15" customFormat="1" ht="18" x14ac:dyDescent="0.2">
      <c r="A2" s="951" t="s">
        <v>545</v>
      </c>
      <c r="B2" s="951"/>
      <c r="C2" s="951"/>
      <c r="D2" s="951"/>
      <c r="E2" s="951"/>
      <c r="F2" s="951"/>
      <c r="G2" s="951"/>
      <c r="H2" s="951"/>
      <c r="I2" s="951"/>
      <c r="J2" s="951"/>
      <c r="K2" s="951"/>
      <c r="L2" s="951"/>
      <c r="M2" s="951"/>
      <c r="N2" s="951"/>
      <c r="O2" s="951"/>
      <c r="P2" s="951"/>
      <c r="Q2" s="951"/>
      <c r="R2" s="951"/>
      <c r="S2" s="951"/>
      <c r="T2" s="951"/>
    </row>
    <row r="3" spans="1:20" s="15" customFormat="1" ht="15.75" x14ac:dyDescent="0.2">
      <c r="A3" s="952" t="s">
        <v>111</v>
      </c>
      <c r="B3" s="952"/>
      <c r="C3" s="952"/>
      <c r="D3" s="952"/>
      <c r="E3" s="952"/>
      <c r="F3" s="952"/>
      <c r="G3" s="952"/>
      <c r="H3" s="952"/>
      <c r="I3" s="952"/>
      <c r="J3" s="952"/>
      <c r="K3" s="952"/>
      <c r="L3" s="952"/>
      <c r="M3" s="952"/>
      <c r="N3" s="952"/>
      <c r="O3" s="952"/>
      <c r="P3" s="952"/>
      <c r="Q3" s="952"/>
      <c r="R3" s="952"/>
      <c r="S3" s="952"/>
      <c r="T3" s="952"/>
    </row>
    <row r="4" spans="1:20" s="15" customFormat="1" ht="15.75" x14ac:dyDescent="0.2">
      <c r="A4" s="952" t="s">
        <v>545</v>
      </c>
      <c r="B4" s="952"/>
      <c r="C4" s="952"/>
      <c r="D4" s="952"/>
      <c r="E4" s="952"/>
      <c r="F4" s="952"/>
      <c r="G4" s="952"/>
      <c r="H4" s="952"/>
      <c r="I4" s="952"/>
      <c r="J4" s="952"/>
      <c r="K4" s="952"/>
      <c r="L4" s="952"/>
      <c r="M4" s="952"/>
      <c r="N4" s="952"/>
      <c r="O4" s="952"/>
      <c r="P4" s="952"/>
      <c r="Q4" s="952"/>
      <c r="R4" s="952"/>
      <c r="S4" s="952"/>
      <c r="T4" s="952"/>
    </row>
    <row r="5" spans="1:20" ht="15.75" x14ac:dyDescent="0.2">
      <c r="A5" s="57" t="s">
        <v>673</v>
      </c>
      <c r="B5" s="58"/>
      <c r="C5" s="58"/>
      <c r="D5" s="58"/>
      <c r="E5" s="58"/>
      <c r="F5" s="58"/>
      <c r="G5" s="58"/>
      <c r="H5" s="58"/>
      <c r="I5" s="58"/>
      <c r="J5" s="58"/>
      <c r="K5" s="58"/>
      <c r="L5" s="58"/>
      <c r="M5" s="58"/>
      <c r="N5" s="58"/>
      <c r="O5" s="58"/>
      <c r="P5" s="58"/>
      <c r="Q5" s="58"/>
      <c r="R5" s="58"/>
      <c r="S5" s="58"/>
      <c r="T5" s="59" t="s">
        <v>674</v>
      </c>
    </row>
    <row r="6" spans="1:20" ht="21" customHeight="1" thickBot="1" x14ac:dyDescent="0.25">
      <c r="A6" s="959" t="s">
        <v>26</v>
      </c>
      <c r="B6" s="950">
        <v>2017</v>
      </c>
      <c r="C6" s="950"/>
      <c r="D6" s="950"/>
      <c r="E6" s="953">
        <v>2018</v>
      </c>
      <c r="F6" s="954"/>
      <c r="G6" s="955"/>
      <c r="H6" s="953">
        <v>2019</v>
      </c>
      <c r="I6" s="954"/>
      <c r="J6" s="955"/>
      <c r="K6" s="953">
        <v>2020</v>
      </c>
      <c r="L6" s="954"/>
      <c r="M6" s="955"/>
      <c r="N6" s="950">
        <v>2021</v>
      </c>
      <c r="O6" s="950"/>
      <c r="P6" s="950"/>
      <c r="Q6" s="950">
        <v>2022</v>
      </c>
      <c r="R6" s="950"/>
      <c r="S6" s="950"/>
      <c r="T6" s="956" t="s">
        <v>110</v>
      </c>
    </row>
    <row r="7" spans="1:20" ht="18" customHeight="1" thickBot="1" x14ac:dyDescent="0.25">
      <c r="A7" s="960"/>
      <c r="B7" s="37" t="s">
        <v>27</v>
      </c>
      <c r="C7" s="37" t="s">
        <v>28</v>
      </c>
      <c r="D7" s="210" t="s">
        <v>3</v>
      </c>
      <c r="E7" s="37" t="s">
        <v>27</v>
      </c>
      <c r="F7" s="37" t="s">
        <v>28</v>
      </c>
      <c r="G7" s="210" t="s">
        <v>3</v>
      </c>
      <c r="H7" s="37" t="s">
        <v>27</v>
      </c>
      <c r="I7" s="37" t="s">
        <v>28</v>
      </c>
      <c r="J7" s="210" t="s">
        <v>3</v>
      </c>
      <c r="K7" s="37" t="s">
        <v>27</v>
      </c>
      <c r="L7" s="37" t="s">
        <v>28</v>
      </c>
      <c r="M7" s="210" t="s">
        <v>3</v>
      </c>
      <c r="N7" s="593" t="s">
        <v>27</v>
      </c>
      <c r="O7" s="593" t="s">
        <v>28</v>
      </c>
      <c r="P7" s="594" t="s">
        <v>3</v>
      </c>
      <c r="Q7" s="593" t="s">
        <v>27</v>
      </c>
      <c r="R7" s="593" t="s">
        <v>28</v>
      </c>
      <c r="S7" s="594" t="s">
        <v>3</v>
      </c>
      <c r="T7" s="957"/>
    </row>
    <row r="8" spans="1:20" ht="18" customHeight="1" x14ac:dyDescent="0.2">
      <c r="A8" s="961"/>
      <c r="B8" s="36" t="s">
        <v>95</v>
      </c>
      <c r="C8" s="36" t="s">
        <v>94</v>
      </c>
      <c r="D8" s="211" t="s">
        <v>4</v>
      </c>
      <c r="E8" s="36" t="s">
        <v>95</v>
      </c>
      <c r="F8" s="36" t="s">
        <v>94</v>
      </c>
      <c r="G8" s="211" t="s">
        <v>4</v>
      </c>
      <c r="H8" s="36" t="s">
        <v>95</v>
      </c>
      <c r="I8" s="36" t="s">
        <v>94</v>
      </c>
      <c r="J8" s="211" t="s">
        <v>4</v>
      </c>
      <c r="K8" s="36" t="s">
        <v>95</v>
      </c>
      <c r="L8" s="36" t="s">
        <v>94</v>
      </c>
      <c r="M8" s="211" t="s">
        <v>4</v>
      </c>
      <c r="N8" s="595" t="s">
        <v>95</v>
      </c>
      <c r="O8" s="595" t="s">
        <v>94</v>
      </c>
      <c r="P8" s="596" t="s">
        <v>4</v>
      </c>
      <c r="Q8" s="595" t="s">
        <v>95</v>
      </c>
      <c r="R8" s="595" t="s">
        <v>94</v>
      </c>
      <c r="S8" s="596" t="s">
        <v>4</v>
      </c>
      <c r="T8" s="958"/>
    </row>
    <row r="9" spans="1:20" ht="21.75" customHeight="1" thickBot="1" x14ac:dyDescent="0.25">
      <c r="A9" s="206" t="s">
        <v>29</v>
      </c>
      <c r="B9" s="207">
        <v>119</v>
      </c>
      <c r="C9" s="207">
        <v>225</v>
      </c>
      <c r="D9" s="208">
        <f>B9+C9</f>
        <v>344</v>
      </c>
      <c r="E9" s="472">
        <v>128</v>
      </c>
      <c r="F9" s="472">
        <v>228</v>
      </c>
      <c r="G9" s="471">
        <f>F9+E9</f>
        <v>356</v>
      </c>
      <c r="H9" s="472">
        <v>122</v>
      </c>
      <c r="I9" s="472">
        <v>223</v>
      </c>
      <c r="J9" s="473">
        <f>H9+I9</f>
        <v>345</v>
      </c>
      <c r="K9" s="602">
        <v>46</v>
      </c>
      <c r="L9" s="602">
        <v>148</v>
      </c>
      <c r="M9" s="377">
        <f>L9+K9</f>
        <v>194</v>
      </c>
      <c r="N9" s="603">
        <v>161</v>
      </c>
      <c r="O9" s="603">
        <v>310</v>
      </c>
      <c r="P9" s="377">
        <f>O9+N9</f>
        <v>471</v>
      </c>
      <c r="Q9" s="603">
        <v>180</v>
      </c>
      <c r="R9" s="603">
        <v>345</v>
      </c>
      <c r="S9" s="377">
        <f>R9+Q9</f>
        <v>525</v>
      </c>
      <c r="T9" s="209" t="s">
        <v>70</v>
      </c>
    </row>
    <row r="10" spans="1:20" ht="21.75" customHeight="1" thickBot="1" x14ac:dyDescent="0.25">
      <c r="A10" s="28" t="s">
        <v>30</v>
      </c>
      <c r="B10" s="73">
        <v>305</v>
      </c>
      <c r="C10" s="73">
        <v>411</v>
      </c>
      <c r="D10" s="511">
        <f t="shared" ref="D10:D24" si="0">B10+C10</f>
        <v>716</v>
      </c>
      <c r="E10" s="604">
        <v>296</v>
      </c>
      <c r="F10" s="604">
        <v>405</v>
      </c>
      <c r="G10" s="512">
        <f t="shared" ref="G10:G24" si="1">F10+E10</f>
        <v>701</v>
      </c>
      <c r="H10" s="604">
        <v>323</v>
      </c>
      <c r="I10" s="604">
        <v>411</v>
      </c>
      <c r="J10" s="513">
        <f t="shared" ref="J10:J24" si="2">H10+I10</f>
        <v>734</v>
      </c>
      <c r="K10" s="607">
        <v>170</v>
      </c>
      <c r="L10" s="607">
        <v>352</v>
      </c>
      <c r="M10" s="514">
        <f t="shared" ref="M10:M24" si="3">L10+K10</f>
        <v>522</v>
      </c>
      <c r="N10" s="604">
        <v>137</v>
      </c>
      <c r="O10" s="604">
        <v>283</v>
      </c>
      <c r="P10" s="514">
        <f t="shared" ref="P10:P24" si="4">O10+N10</f>
        <v>420</v>
      </c>
      <c r="Q10" s="604">
        <v>135</v>
      </c>
      <c r="R10" s="604">
        <v>295</v>
      </c>
      <c r="S10" s="514">
        <f t="shared" ref="S10:S24" si="5">R10+Q10</f>
        <v>430</v>
      </c>
      <c r="T10" s="30" t="s">
        <v>71</v>
      </c>
    </row>
    <row r="11" spans="1:20" ht="21.75" customHeight="1" thickBot="1" x14ac:dyDescent="0.25">
      <c r="A11" s="206" t="s">
        <v>459</v>
      </c>
      <c r="B11" s="207">
        <v>0</v>
      </c>
      <c r="C11" s="207">
        <v>0</v>
      </c>
      <c r="D11" s="208">
        <f t="shared" si="0"/>
        <v>0</v>
      </c>
      <c r="E11" s="472">
        <v>0</v>
      </c>
      <c r="F11" s="472">
        <v>0</v>
      </c>
      <c r="G11" s="471">
        <f t="shared" si="1"/>
        <v>0</v>
      </c>
      <c r="H11" s="472">
        <v>1</v>
      </c>
      <c r="I11" s="472">
        <v>3</v>
      </c>
      <c r="J11" s="473">
        <f t="shared" si="2"/>
        <v>4</v>
      </c>
      <c r="K11" s="602">
        <v>1</v>
      </c>
      <c r="L11" s="602">
        <v>3</v>
      </c>
      <c r="M11" s="377">
        <f t="shared" si="3"/>
        <v>4</v>
      </c>
      <c r="N11" s="603">
        <v>3</v>
      </c>
      <c r="O11" s="603">
        <v>5</v>
      </c>
      <c r="P11" s="377">
        <f t="shared" si="4"/>
        <v>8</v>
      </c>
      <c r="Q11" s="603">
        <v>0</v>
      </c>
      <c r="R11" s="603">
        <v>0</v>
      </c>
      <c r="S11" s="377">
        <f t="shared" si="5"/>
        <v>0</v>
      </c>
      <c r="T11" s="209" t="s">
        <v>462</v>
      </c>
    </row>
    <row r="12" spans="1:20" ht="21.75" customHeight="1" thickBot="1" x14ac:dyDescent="0.25">
      <c r="A12" s="28" t="s">
        <v>72</v>
      </c>
      <c r="B12" s="73">
        <v>33</v>
      </c>
      <c r="C12" s="73">
        <v>92</v>
      </c>
      <c r="D12" s="511">
        <f t="shared" si="0"/>
        <v>125</v>
      </c>
      <c r="E12" s="604">
        <v>0</v>
      </c>
      <c r="F12" s="604">
        <v>0</v>
      </c>
      <c r="G12" s="512">
        <f t="shared" si="1"/>
        <v>0</v>
      </c>
      <c r="H12" s="604">
        <v>0</v>
      </c>
      <c r="I12" s="604">
        <v>0</v>
      </c>
      <c r="J12" s="513">
        <f t="shared" si="2"/>
        <v>0</v>
      </c>
      <c r="K12" s="607">
        <v>0</v>
      </c>
      <c r="L12" s="607">
        <v>0</v>
      </c>
      <c r="M12" s="514">
        <f t="shared" si="3"/>
        <v>0</v>
      </c>
      <c r="N12" s="604">
        <v>0</v>
      </c>
      <c r="O12" s="604">
        <v>0</v>
      </c>
      <c r="P12" s="514">
        <f t="shared" si="4"/>
        <v>0</v>
      </c>
      <c r="Q12" s="604">
        <v>0</v>
      </c>
      <c r="R12" s="604">
        <v>0</v>
      </c>
      <c r="S12" s="514">
        <f t="shared" si="5"/>
        <v>0</v>
      </c>
      <c r="T12" s="30" t="s">
        <v>145</v>
      </c>
    </row>
    <row r="13" spans="1:20" ht="21.75" customHeight="1" thickBot="1" x14ac:dyDescent="0.25">
      <c r="A13" s="206" t="s">
        <v>461</v>
      </c>
      <c r="B13" s="207">
        <v>0</v>
      </c>
      <c r="C13" s="207">
        <v>0</v>
      </c>
      <c r="D13" s="208">
        <f t="shared" si="0"/>
        <v>0</v>
      </c>
      <c r="E13" s="472">
        <v>0</v>
      </c>
      <c r="F13" s="472">
        <v>0</v>
      </c>
      <c r="G13" s="471">
        <f t="shared" si="1"/>
        <v>0</v>
      </c>
      <c r="H13" s="472">
        <v>1</v>
      </c>
      <c r="I13" s="472">
        <v>1</v>
      </c>
      <c r="J13" s="473">
        <f t="shared" si="2"/>
        <v>2</v>
      </c>
      <c r="K13" s="602">
        <v>1</v>
      </c>
      <c r="L13" s="602">
        <v>1</v>
      </c>
      <c r="M13" s="377">
        <f t="shared" si="3"/>
        <v>2</v>
      </c>
      <c r="N13" s="605">
        <v>1</v>
      </c>
      <c r="O13" s="605">
        <v>1</v>
      </c>
      <c r="P13" s="377">
        <f t="shared" si="4"/>
        <v>2</v>
      </c>
      <c r="Q13" s="605">
        <v>0</v>
      </c>
      <c r="R13" s="605">
        <v>0</v>
      </c>
      <c r="S13" s="377">
        <f t="shared" si="5"/>
        <v>0</v>
      </c>
      <c r="T13" s="209" t="s">
        <v>464</v>
      </c>
    </row>
    <row r="14" spans="1:20" ht="21.75" customHeight="1" thickBot="1" x14ac:dyDescent="0.25">
      <c r="A14" s="28" t="s">
        <v>460</v>
      </c>
      <c r="B14" s="73">
        <v>0</v>
      </c>
      <c r="C14" s="73">
        <v>0</v>
      </c>
      <c r="D14" s="511">
        <f t="shared" si="0"/>
        <v>0</v>
      </c>
      <c r="E14" s="604">
        <v>0</v>
      </c>
      <c r="F14" s="604">
        <v>0</v>
      </c>
      <c r="G14" s="512">
        <f t="shared" si="1"/>
        <v>0</v>
      </c>
      <c r="H14" s="604">
        <v>1</v>
      </c>
      <c r="I14" s="604">
        <v>6</v>
      </c>
      <c r="J14" s="513">
        <f t="shared" si="2"/>
        <v>7</v>
      </c>
      <c r="K14" s="607">
        <v>1</v>
      </c>
      <c r="L14" s="607">
        <v>6</v>
      </c>
      <c r="M14" s="514">
        <f t="shared" si="3"/>
        <v>7</v>
      </c>
      <c r="N14" s="604">
        <v>0</v>
      </c>
      <c r="O14" s="604">
        <v>0</v>
      </c>
      <c r="P14" s="514">
        <f t="shared" si="4"/>
        <v>0</v>
      </c>
      <c r="Q14" s="604">
        <v>0</v>
      </c>
      <c r="R14" s="604">
        <v>0</v>
      </c>
      <c r="S14" s="514">
        <f t="shared" si="5"/>
        <v>0</v>
      </c>
      <c r="T14" s="30" t="s">
        <v>465</v>
      </c>
    </row>
    <row r="15" spans="1:20" ht="21.75" customHeight="1" thickBot="1" x14ac:dyDescent="0.25">
      <c r="A15" s="206" t="s">
        <v>357</v>
      </c>
      <c r="B15" s="207">
        <v>2</v>
      </c>
      <c r="C15" s="207">
        <v>2</v>
      </c>
      <c r="D15" s="208">
        <f t="shared" si="0"/>
        <v>4</v>
      </c>
      <c r="E15" s="472">
        <v>2</v>
      </c>
      <c r="F15" s="472">
        <v>2</v>
      </c>
      <c r="G15" s="471">
        <f t="shared" si="1"/>
        <v>4</v>
      </c>
      <c r="H15" s="472">
        <v>2</v>
      </c>
      <c r="I15" s="472">
        <v>2</v>
      </c>
      <c r="J15" s="473">
        <f t="shared" si="2"/>
        <v>4</v>
      </c>
      <c r="K15" s="602">
        <v>2</v>
      </c>
      <c r="L15" s="602">
        <v>2</v>
      </c>
      <c r="M15" s="377">
        <f t="shared" si="3"/>
        <v>4</v>
      </c>
      <c r="N15" s="605">
        <v>0</v>
      </c>
      <c r="O15" s="605">
        <v>0</v>
      </c>
      <c r="P15" s="377">
        <f t="shared" si="4"/>
        <v>0</v>
      </c>
      <c r="Q15" s="605">
        <v>0</v>
      </c>
      <c r="R15" s="605">
        <v>0</v>
      </c>
      <c r="S15" s="377">
        <f t="shared" si="5"/>
        <v>0</v>
      </c>
      <c r="T15" s="209" t="s">
        <v>146</v>
      </c>
    </row>
    <row r="16" spans="1:20" ht="21.75" customHeight="1" thickBot="1" x14ac:dyDescent="0.25">
      <c r="A16" s="28" t="s">
        <v>358</v>
      </c>
      <c r="B16" s="73">
        <v>23</v>
      </c>
      <c r="C16" s="73">
        <v>28</v>
      </c>
      <c r="D16" s="511">
        <f t="shared" si="0"/>
        <v>51</v>
      </c>
      <c r="E16" s="604">
        <v>12</v>
      </c>
      <c r="F16" s="604">
        <v>22</v>
      </c>
      <c r="G16" s="512">
        <f t="shared" si="1"/>
        <v>34</v>
      </c>
      <c r="H16" s="604">
        <v>9</v>
      </c>
      <c r="I16" s="604">
        <v>19</v>
      </c>
      <c r="J16" s="513">
        <f t="shared" si="2"/>
        <v>28</v>
      </c>
      <c r="K16" s="607">
        <v>10</v>
      </c>
      <c r="L16" s="607">
        <v>17</v>
      </c>
      <c r="M16" s="514">
        <f t="shared" si="3"/>
        <v>27</v>
      </c>
      <c r="N16" s="604">
        <v>0</v>
      </c>
      <c r="O16" s="604">
        <v>0</v>
      </c>
      <c r="P16" s="514">
        <f t="shared" si="4"/>
        <v>0</v>
      </c>
      <c r="Q16" s="604">
        <v>0</v>
      </c>
      <c r="R16" s="604">
        <v>0</v>
      </c>
      <c r="S16" s="514">
        <f t="shared" si="5"/>
        <v>0</v>
      </c>
      <c r="T16" s="30" t="s">
        <v>147</v>
      </c>
    </row>
    <row r="17" spans="1:20" ht="21.75" customHeight="1" thickBot="1" x14ac:dyDescent="0.25">
      <c r="A17" s="206" t="s">
        <v>359</v>
      </c>
      <c r="B17" s="207">
        <v>5</v>
      </c>
      <c r="C17" s="207">
        <v>23</v>
      </c>
      <c r="D17" s="208">
        <f t="shared" si="0"/>
        <v>28</v>
      </c>
      <c r="E17" s="472">
        <v>9</v>
      </c>
      <c r="F17" s="472">
        <v>27</v>
      </c>
      <c r="G17" s="471">
        <f t="shared" si="1"/>
        <v>36</v>
      </c>
      <c r="H17" s="472">
        <v>10</v>
      </c>
      <c r="I17" s="472">
        <v>32</v>
      </c>
      <c r="J17" s="473">
        <f t="shared" si="2"/>
        <v>42</v>
      </c>
      <c r="K17" s="602">
        <v>12</v>
      </c>
      <c r="L17" s="602">
        <v>36</v>
      </c>
      <c r="M17" s="377">
        <f t="shared" si="3"/>
        <v>48</v>
      </c>
      <c r="N17" s="605">
        <v>25</v>
      </c>
      <c r="O17" s="605">
        <v>35</v>
      </c>
      <c r="P17" s="377">
        <f t="shared" si="4"/>
        <v>60</v>
      </c>
      <c r="Q17" s="605">
        <v>25</v>
      </c>
      <c r="R17" s="605">
        <v>35</v>
      </c>
      <c r="S17" s="377">
        <f t="shared" si="5"/>
        <v>60</v>
      </c>
      <c r="T17" s="209" t="s">
        <v>148</v>
      </c>
    </row>
    <row r="18" spans="1:20" ht="21.75" customHeight="1" thickBot="1" x14ac:dyDescent="0.25">
      <c r="A18" s="28" t="s">
        <v>73</v>
      </c>
      <c r="B18" s="73">
        <v>2</v>
      </c>
      <c r="C18" s="73">
        <v>2</v>
      </c>
      <c r="D18" s="511">
        <f t="shared" si="0"/>
        <v>4</v>
      </c>
      <c r="E18" s="604">
        <v>2</v>
      </c>
      <c r="F18" s="604">
        <v>2</v>
      </c>
      <c r="G18" s="512">
        <f t="shared" si="1"/>
        <v>4</v>
      </c>
      <c r="H18" s="604">
        <v>2</v>
      </c>
      <c r="I18" s="604">
        <v>2</v>
      </c>
      <c r="J18" s="513">
        <f t="shared" si="2"/>
        <v>4</v>
      </c>
      <c r="K18" s="607">
        <v>2</v>
      </c>
      <c r="L18" s="607">
        <v>2</v>
      </c>
      <c r="M18" s="514">
        <f t="shared" si="3"/>
        <v>4</v>
      </c>
      <c r="N18" s="604">
        <v>0</v>
      </c>
      <c r="O18" s="604">
        <v>0</v>
      </c>
      <c r="P18" s="514">
        <f t="shared" si="4"/>
        <v>0</v>
      </c>
      <c r="Q18" s="604">
        <v>0</v>
      </c>
      <c r="R18" s="604">
        <v>0</v>
      </c>
      <c r="S18" s="514">
        <f t="shared" si="5"/>
        <v>0</v>
      </c>
      <c r="T18" s="30" t="s">
        <v>45</v>
      </c>
    </row>
    <row r="19" spans="1:20" ht="21.75" customHeight="1" thickBot="1" x14ac:dyDescent="0.25">
      <c r="A19" s="67" t="s">
        <v>527</v>
      </c>
      <c r="B19" s="207">
        <v>99</v>
      </c>
      <c r="C19" s="207">
        <v>64</v>
      </c>
      <c r="D19" s="208">
        <f t="shared" si="0"/>
        <v>163</v>
      </c>
      <c r="E19" s="472">
        <v>82</v>
      </c>
      <c r="F19" s="472">
        <v>58</v>
      </c>
      <c r="G19" s="471">
        <f t="shared" si="1"/>
        <v>140</v>
      </c>
      <c r="H19" s="472">
        <v>76</v>
      </c>
      <c r="I19" s="472">
        <v>52</v>
      </c>
      <c r="J19" s="473">
        <f t="shared" si="2"/>
        <v>128</v>
      </c>
      <c r="K19" s="602">
        <v>335</v>
      </c>
      <c r="L19" s="602">
        <v>267</v>
      </c>
      <c r="M19" s="377">
        <f t="shared" si="3"/>
        <v>602</v>
      </c>
      <c r="N19" s="605">
        <v>0</v>
      </c>
      <c r="O19" s="605">
        <v>0</v>
      </c>
      <c r="P19" s="377">
        <f t="shared" si="4"/>
        <v>0</v>
      </c>
      <c r="Q19" s="605">
        <v>0</v>
      </c>
      <c r="R19" s="605">
        <v>0</v>
      </c>
      <c r="S19" s="377">
        <f t="shared" si="5"/>
        <v>0</v>
      </c>
      <c r="T19" s="209" t="s">
        <v>528</v>
      </c>
    </row>
    <row r="20" spans="1:20" ht="21.75" customHeight="1" thickBot="1" x14ac:dyDescent="0.25">
      <c r="A20" s="28" t="s">
        <v>104</v>
      </c>
      <c r="B20" s="73">
        <v>22</v>
      </c>
      <c r="C20" s="73">
        <v>23</v>
      </c>
      <c r="D20" s="511">
        <f t="shared" si="0"/>
        <v>45</v>
      </c>
      <c r="E20" s="604">
        <v>0</v>
      </c>
      <c r="F20" s="604">
        <v>0</v>
      </c>
      <c r="G20" s="512">
        <f t="shared" si="1"/>
        <v>0</v>
      </c>
      <c r="H20" s="604">
        <v>0</v>
      </c>
      <c r="I20" s="604">
        <v>0</v>
      </c>
      <c r="J20" s="513">
        <f t="shared" si="2"/>
        <v>0</v>
      </c>
      <c r="K20" s="607">
        <v>0</v>
      </c>
      <c r="L20" s="607">
        <v>0</v>
      </c>
      <c r="M20" s="514">
        <f t="shared" si="3"/>
        <v>0</v>
      </c>
      <c r="N20" s="604">
        <v>0</v>
      </c>
      <c r="O20" s="604">
        <v>0</v>
      </c>
      <c r="P20" s="514">
        <f t="shared" si="4"/>
        <v>0</v>
      </c>
      <c r="Q20" s="604">
        <v>0</v>
      </c>
      <c r="R20" s="604">
        <v>0</v>
      </c>
      <c r="S20" s="514">
        <f t="shared" si="5"/>
        <v>0</v>
      </c>
      <c r="T20" s="30" t="s">
        <v>348</v>
      </c>
    </row>
    <row r="21" spans="1:20" ht="21.75" customHeight="1" thickBot="1" x14ac:dyDescent="0.25">
      <c r="A21" s="206" t="s">
        <v>377</v>
      </c>
      <c r="B21" s="207">
        <v>29</v>
      </c>
      <c r="C21" s="207">
        <v>65</v>
      </c>
      <c r="D21" s="208">
        <f t="shared" si="0"/>
        <v>94</v>
      </c>
      <c r="E21" s="472">
        <v>44</v>
      </c>
      <c r="F21" s="472">
        <v>78</v>
      </c>
      <c r="G21" s="471">
        <f t="shared" si="1"/>
        <v>122</v>
      </c>
      <c r="H21" s="472">
        <v>56</v>
      </c>
      <c r="I21" s="472">
        <v>86</v>
      </c>
      <c r="J21" s="473">
        <f t="shared" si="2"/>
        <v>142</v>
      </c>
      <c r="K21" s="602">
        <v>68</v>
      </c>
      <c r="L21" s="602">
        <v>98</v>
      </c>
      <c r="M21" s="377">
        <f t="shared" si="3"/>
        <v>166</v>
      </c>
      <c r="N21" s="605">
        <v>142</v>
      </c>
      <c r="O21" s="605">
        <v>129</v>
      </c>
      <c r="P21" s="377">
        <f t="shared" si="4"/>
        <v>271</v>
      </c>
      <c r="Q21" s="605">
        <v>134</v>
      </c>
      <c r="R21" s="605">
        <v>128</v>
      </c>
      <c r="S21" s="377">
        <f t="shared" si="5"/>
        <v>262</v>
      </c>
      <c r="T21" s="209" t="s">
        <v>378</v>
      </c>
    </row>
    <row r="22" spans="1:20" ht="21.75" customHeight="1" thickBot="1" x14ac:dyDescent="0.25">
      <c r="A22" s="28" t="s">
        <v>102</v>
      </c>
      <c r="B22" s="73">
        <v>7</v>
      </c>
      <c r="C22" s="73">
        <v>5</v>
      </c>
      <c r="D22" s="511">
        <f t="shared" si="0"/>
        <v>12</v>
      </c>
      <c r="E22" s="604">
        <v>7</v>
      </c>
      <c r="F22" s="604">
        <v>5</v>
      </c>
      <c r="G22" s="512">
        <f t="shared" si="1"/>
        <v>12</v>
      </c>
      <c r="H22" s="604">
        <v>0</v>
      </c>
      <c r="I22" s="604">
        <v>0</v>
      </c>
      <c r="J22" s="513">
        <f t="shared" si="2"/>
        <v>0</v>
      </c>
      <c r="K22" s="607">
        <v>0</v>
      </c>
      <c r="L22" s="607">
        <v>0</v>
      </c>
      <c r="M22" s="514">
        <f t="shared" si="3"/>
        <v>0</v>
      </c>
      <c r="N22" s="604">
        <v>0</v>
      </c>
      <c r="O22" s="604">
        <v>0</v>
      </c>
      <c r="P22" s="514">
        <f t="shared" si="4"/>
        <v>0</v>
      </c>
      <c r="Q22" s="604">
        <v>0</v>
      </c>
      <c r="R22" s="604">
        <v>0</v>
      </c>
      <c r="S22" s="514">
        <f t="shared" si="5"/>
        <v>0</v>
      </c>
      <c r="T22" s="30" t="s">
        <v>103</v>
      </c>
    </row>
    <row r="23" spans="1:20" ht="21.75" customHeight="1" thickBot="1" x14ac:dyDescent="0.25">
      <c r="A23" s="206" t="s">
        <v>421</v>
      </c>
      <c r="B23" s="207">
        <v>5</v>
      </c>
      <c r="C23" s="207">
        <v>5</v>
      </c>
      <c r="D23" s="208">
        <f t="shared" si="0"/>
        <v>10</v>
      </c>
      <c r="E23" s="472">
        <v>5</v>
      </c>
      <c r="F23" s="472">
        <v>5</v>
      </c>
      <c r="G23" s="471">
        <f t="shared" si="1"/>
        <v>10</v>
      </c>
      <c r="H23" s="472">
        <v>5</v>
      </c>
      <c r="I23" s="472">
        <v>5</v>
      </c>
      <c r="J23" s="473">
        <f t="shared" si="2"/>
        <v>10</v>
      </c>
      <c r="K23" s="602">
        <v>5</v>
      </c>
      <c r="L23" s="602">
        <v>5</v>
      </c>
      <c r="M23" s="377">
        <f t="shared" si="3"/>
        <v>10</v>
      </c>
      <c r="N23" s="605">
        <v>0</v>
      </c>
      <c r="O23" s="605">
        <v>0</v>
      </c>
      <c r="P23" s="377">
        <f t="shared" si="4"/>
        <v>0</v>
      </c>
      <c r="Q23" s="605">
        <v>0</v>
      </c>
      <c r="R23" s="605">
        <v>0</v>
      </c>
      <c r="S23" s="377">
        <f t="shared" si="5"/>
        <v>0</v>
      </c>
      <c r="T23" s="209" t="s">
        <v>107</v>
      </c>
    </row>
    <row r="24" spans="1:20" ht="21.75" customHeight="1" x14ac:dyDescent="0.2">
      <c r="A24" s="515" t="s">
        <v>422</v>
      </c>
      <c r="B24" s="381">
        <v>15</v>
      </c>
      <c r="C24" s="381">
        <v>15</v>
      </c>
      <c r="D24" s="516">
        <f t="shared" si="0"/>
        <v>30</v>
      </c>
      <c r="E24" s="609">
        <v>14</v>
      </c>
      <c r="F24" s="609">
        <v>15</v>
      </c>
      <c r="G24" s="516">
        <f t="shared" si="1"/>
        <v>29</v>
      </c>
      <c r="H24" s="609">
        <v>12</v>
      </c>
      <c r="I24" s="609">
        <v>16</v>
      </c>
      <c r="J24" s="517">
        <f t="shared" si="2"/>
        <v>28</v>
      </c>
      <c r="K24" s="608">
        <v>11</v>
      </c>
      <c r="L24" s="608">
        <v>16</v>
      </c>
      <c r="M24" s="517">
        <f t="shared" si="3"/>
        <v>27</v>
      </c>
      <c r="N24" s="606">
        <v>59</v>
      </c>
      <c r="O24" s="606">
        <v>20</v>
      </c>
      <c r="P24" s="517">
        <f t="shared" si="4"/>
        <v>79</v>
      </c>
      <c r="Q24" s="606">
        <v>60</v>
      </c>
      <c r="R24" s="606">
        <v>23</v>
      </c>
      <c r="S24" s="517">
        <f t="shared" si="5"/>
        <v>83</v>
      </c>
      <c r="T24" s="382" t="s">
        <v>423</v>
      </c>
    </row>
    <row r="25" spans="1:20" s="289" customFormat="1" ht="22.5" customHeight="1" x14ac:dyDescent="0.2">
      <c r="A25" s="378" t="s">
        <v>31</v>
      </c>
      <c r="B25" s="379">
        <f t="shared" ref="B25:L25" si="6">SUM(B9:B24)</f>
        <v>666</v>
      </c>
      <c r="C25" s="379">
        <f t="shared" si="6"/>
        <v>960</v>
      </c>
      <c r="D25" s="379">
        <f t="shared" si="6"/>
        <v>1626</v>
      </c>
      <c r="E25" s="379">
        <f t="shared" si="6"/>
        <v>601</v>
      </c>
      <c r="F25" s="379">
        <f t="shared" si="6"/>
        <v>847</v>
      </c>
      <c r="G25" s="379">
        <f t="shared" si="6"/>
        <v>1448</v>
      </c>
      <c r="H25" s="379">
        <f t="shared" si="6"/>
        <v>620</v>
      </c>
      <c r="I25" s="379">
        <f t="shared" si="6"/>
        <v>858</v>
      </c>
      <c r="J25" s="379">
        <f t="shared" si="6"/>
        <v>1478</v>
      </c>
      <c r="K25" s="379">
        <f t="shared" si="6"/>
        <v>664</v>
      </c>
      <c r="L25" s="379">
        <f t="shared" si="6"/>
        <v>953</v>
      </c>
      <c r="M25" s="379">
        <f>SUM(M9:M24)</f>
        <v>1617</v>
      </c>
      <c r="N25" s="379">
        <f>SUM(N9:N24)</f>
        <v>528</v>
      </c>
      <c r="O25" s="379">
        <f t="shared" ref="O25:R25" si="7">SUM(O9:O24)</f>
        <v>783</v>
      </c>
      <c r="P25" s="379">
        <f>SUM(P9:P24)</f>
        <v>1311</v>
      </c>
      <c r="Q25" s="379">
        <f t="shared" si="7"/>
        <v>534</v>
      </c>
      <c r="R25" s="379">
        <f t="shared" si="7"/>
        <v>826</v>
      </c>
      <c r="S25" s="379">
        <f>SUM(S9:S24)</f>
        <v>1360</v>
      </c>
      <c r="T25" s="380" t="s">
        <v>4</v>
      </c>
    </row>
    <row r="26" spans="1:20" s="159" customFormat="1" x14ac:dyDescent="0.2">
      <c r="A26" s="159" t="s">
        <v>554</v>
      </c>
      <c r="B26" s="163"/>
      <c r="C26" s="163"/>
      <c r="D26" s="163"/>
      <c r="E26" s="163"/>
      <c r="F26" s="163"/>
      <c r="G26" s="163"/>
      <c r="H26" s="163"/>
      <c r="I26" s="163"/>
      <c r="J26" s="163"/>
      <c r="K26" s="163"/>
      <c r="L26" s="163"/>
      <c r="M26" s="163"/>
      <c r="N26" s="163"/>
      <c r="O26" s="163"/>
      <c r="P26" s="163"/>
      <c r="Q26" s="163"/>
      <c r="R26" s="163"/>
      <c r="S26" s="163"/>
      <c r="T26" s="385" t="s">
        <v>555</v>
      </c>
    </row>
    <row r="27" spans="1:20" x14ac:dyDescent="0.2">
      <c r="A27" s="163" t="s">
        <v>520</v>
      </c>
      <c r="H27" s="9"/>
      <c r="T27" s="164" t="s">
        <v>519</v>
      </c>
    </row>
    <row r="29" spans="1:20" ht="13.5" thickBot="1" x14ac:dyDescent="0.25"/>
    <row r="30" spans="1:20" ht="32.25" thickBot="1" x14ac:dyDescent="0.25">
      <c r="A30" s="597" t="s">
        <v>568</v>
      </c>
      <c r="B30" s="592">
        <f>S9</f>
        <v>525</v>
      </c>
    </row>
    <row r="31" spans="1:20" ht="32.25" thickBot="1" x14ac:dyDescent="0.25">
      <c r="A31" s="627" t="s">
        <v>567</v>
      </c>
      <c r="B31" s="205">
        <f>S10</f>
        <v>430</v>
      </c>
    </row>
    <row r="32" spans="1:20" ht="16.5" thickBot="1" x14ac:dyDescent="0.25">
      <c r="A32" s="597" t="s">
        <v>566</v>
      </c>
      <c r="B32" s="592">
        <f>S21</f>
        <v>262</v>
      </c>
    </row>
    <row r="33" spans="1:2" ht="32.1" customHeight="1" thickBot="1" x14ac:dyDescent="0.25">
      <c r="A33" s="627" t="s">
        <v>565</v>
      </c>
      <c r="B33" s="205">
        <f>S24</f>
        <v>83</v>
      </c>
    </row>
    <row r="37" spans="1:2" ht="28.15" customHeight="1" x14ac:dyDescent="0.2"/>
    <row r="41" spans="1:2" x14ac:dyDescent="0.2">
      <c r="A41" s="8"/>
    </row>
    <row r="42" spans="1:2" x14ac:dyDescent="0.2">
      <c r="A42" s="8"/>
    </row>
  </sheetData>
  <mergeCells count="12">
    <mergeCell ref="Q6:S6"/>
    <mergeCell ref="A1:T1"/>
    <mergeCell ref="A3:T3"/>
    <mergeCell ref="A4:T4"/>
    <mergeCell ref="H6:J6"/>
    <mergeCell ref="A2:T2"/>
    <mergeCell ref="T6:T8"/>
    <mergeCell ref="A6:A8"/>
    <mergeCell ref="K6:M6"/>
    <mergeCell ref="B6:D6"/>
    <mergeCell ref="E6:G6"/>
    <mergeCell ref="N6:P6"/>
  </mergeCells>
  <phoneticPr fontId="0" type="noConversion"/>
  <printOptions horizontalCentered="1" verticalCentered="1"/>
  <pageMargins left="0" right="0" top="0" bottom="0" header="0" footer="0"/>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41"/>
  <sheetViews>
    <sheetView rightToLeft="1" view="pageBreakPreview" zoomScaleNormal="100" zoomScaleSheetLayoutView="100" workbookViewId="0">
      <selection activeCell="P23" sqref="P23"/>
    </sheetView>
  </sheetViews>
  <sheetFormatPr defaultColWidth="8.7109375" defaultRowHeight="12.75" x14ac:dyDescent="0.2"/>
  <cols>
    <col min="1" max="1" width="11.28515625" style="5" customWidth="1"/>
    <col min="2" max="7" width="15.7109375" style="5" customWidth="1"/>
    <col min="8" max="8" width="12.28515625" style="5" customWidth="1"/>
    <col min="9" max="16384" width="8.7109375" style="5"/>
  </cols>
  <sheetData>
    <row r="1" spans="1:11" s="14" customFormat="1" ht="28.35" customHeight="1" x14ac:dyDescent="0.2">
      <c r="A1" s="926" t="s">
        <v>550</v>
      </c>
      <c r="B1" s="926"/>
      <c r="C1" s="926"/>
      <c r="D1" s="926"/>
      <c r="E1" s="926"/>
      <c r="F1" s="926"/>
      <c r="G1" s="926"/>
      <c r="H1" s="926"/>
      <c r="I1" s="612"/>
      <c r="J1" s="612"/>
      <c r="K1" s="612"/>
    </row>
    <row r="2" spans="1:11" s="14" customFormat="1" ht="17.100000000000001" customHeight="1" x14ac:dyDescent="0.2">
      <c r="A2" s="926" t="s">
        <v>545</v>
      </c>
      <c r="B2" s="926"/>
      <c r="C2" s="926"/>
      <c r="D2" s="926"/>
      <c r="E2" s="926"/>
      <c r="F2" s="926"/>
      <c r="G2" s="926"/>
      <c r="H2" s="926"/>
      <c r="I2" s="5"/>
      <c r="J2" s="5"/>
      <c r="K2" s="5"/>
    </row>
    <row r="3" spans="1:11" s="14" customFormat="1" ht="33" customHeight="1" x14ac:dyDescent="0.2">
      <c r="A3" s="966" t="s">
        <v>552</v>
      </c>
      <c r="B3" s="966"/>
      <c r="C3" s="966"/>
      <c r="D3" s="966"/>
      <c r="E3" s="966"/>
      <c r="F3" s="966"/>
      <c r="G3" s="966"/>
      <c r="H3" s="966"/>
      <c r="I3" s="5"/>
      <c r="J3" s="5"/>
      <c r="K3" s="5"/>
    </row>
    <row r="4" spans="1:11" s="14" customFormat="1" ht="15.75" x14ac:dyDescent="0.2">
      <c r="A4" s="932" t="s">
        <v>545</v>
      </c>
      <c r="B4" s="932"/>
      <c r="C4" s="932"/>
      <c r="D4" s="932"/>
      <c r="E4" s="932"/>
      <c r="F4" s="932"/>
      <c r="G4" s="932"/>
      <c r="H4" s="932"/>
      <c r="I4" s="5"/>
      <c r="J4" s="5"/>
      <c r="K4" s="5"/>
    </row>
    <row r="5" spans="1:11" s="14" customFormat="1" ht="15.75" x14ac:dyDescent="0.2">
      <c r="A5" s="170" t="s">
        <v>706</v>
      </c>
      <c r="B5" s="186"/>
      <c r="C5" s="186"/>
      <c r="D5" s="186"/>
      <c r="E5" s="186"/>
      <c r="F5" s="186"/>
      <c r="G5" s="186"/>
      <c r="H5" s="172" t="s">
        <v>507</v>
      </c>
    </row>
    <row r="6" spans="1:11" s="161" customFormat="1" x14ac:dyDescent="0.2">
      <c r="A6" s="212" t="s">
        <v>285</v>
      </c>
      <c r="B6" s="188"/>
      <c r="C6" s="188"/>
      <c r="D6" s="188"/>
      <c r="E6" s="171"/>
      <c r="F6" s="171"/>
      <c r="G6" s="171"/>
      <c r="H6" s="215" t="s">
        <v>286</v>
      </c>
    </row>
    <row r="7" spans="1:11" ht="70.5" customHeight="1" thickBot="1" x14ac:dyDescent="0.3">
      <c r="A7" s="959" t="s">
        <v>32</v>
      </c>
      <c r="B7" s="213" t="s">
        <v>480</v>
      </c>
      <c r="C7" s="213" t="s">
        <v>481</v>
      </c>
      <c r="D7" s="213" t="s">
        <v>33</v>
      </c>
      <c r="E7" s="214" t="s">
        <v>264</v>
      </c>
      <c r="F7" s="214" t="s">
        <v>265</v>
      </c>
      <c r="G7" s="214" t="s">
        <v>548</v>
      </c>
      <c r="H7" s="963" t="s">
        <v>51</v>
      </c>
    </row>
    <row r="8" spans="1:11" ht="51.75" customHeight="1" x14ac:dyDescent="0.2">
      <c r="A8" s="962"/>
      <c r="B8" s="450" t="s">
        <v>114</v>
      </c>
      <c r="C8" s="450" t="s">
        <v>482</v>
      </c>
      <c r="D8" s="450" t="s">
        <v>34</v>
      </c>
      <c r="E8" s="451" t="s">
        <v>266</v>
      </c>
      <c r="F8" s="451" t="s">
        <v>267</v>
      </c>
      <c r="G8" s="451" t="s">
        <v>549</v>
      </c>
      <c r="H8" s="964"/>
    </row>
    <row r="9" spans="1:11" ht="19.5" customHeight="1" thickBot="1" x14ac:dyDescent="0.25">
      <c r="A9" s="452">
        <v>2017</v>
      </c>
      <c r="B9" s="454">
        <v>12943</v>
      </c>
      <c r="C9" s="453">
        <v>478</v>
      </c>
      <c r="D9" s="454">
        <v>3664</v>
      </c>
      <c r="E9" s="454">
        <f>B9/C9</f>
        <v>27.077405857740587</v>
      </c>
      <c r="F9" s="454">
        <f>B9/D9</f>
        <v>3.5324781659388647</v>
      </c>
      <c r="G9" s="600">
        <f>D9/C9</f>
        <v>7.6652719665271967</v>
      </c>
      <c r="H9" s="455">
        <v>2017</v>
      </c>
    </row>
    <row r="10" spans="1:11" ht="19.5" customHeight="1" thickBot="1" x14ac:dyDescent="0.25">
      <c r="A10" s="74">
        <v>2018</v>
      </c>
      <c r="B10" s="44">
        <v>11246</v>
      </c>
      <c r="C10" s="43">
        <v>471</v>
      </c>
      <c r="D10" s="44">
        <v>3816</v>
      </c>
      <c r="E10" s="44">
        <f>B10/C10</f>
        <v>23.876857749469213</v>
      </c>
      <c r="F10" s="601">
        <f t="shared" ref="F10:F14" si="0">B10/D10</f>
        <v>2.9470649895178198</v>
      </c>
      <c r="G10" s="601">
        <f t="shared" ref="G10:G14" si="1">D10/C10</f>
        <v>8.1019108280254777</v>
      </c>
      <c r="H10" s="31">
        <v>2018</v>
      </c>
    </row>
    <row r="11" spans="1:11" ht="19.5" customHeight="1" thickBot="1" x14ac:dyDescent="0.25">
      <c r="A11" s="452">
        <v>2019</v>
      </c>
      <c r="B11" s="454">
        <v>13305</v>
      </c>
      <c r="C11" s="453">
        <v>472</v>
      </c>
      <c r="D11" s="454">
        <v>3769</v>
      </c>
      <c r="E11" s="454">
        <f t="shared" ref="E11:E14" si="2">B11/C11</f>
        <v>28.1885593220339</v>
      </c>
      <c r="F11" s="454">
        <f t="shared" si="0"/>
        <v>3.5301140886176703</v>
      </c>
      <c r="G11" s="600">
        <f t="shared" si="1"/>
        <v>7.9851694915254239</v>
      </c>
      <c r="H11" s="455">
        <v>2019</v>
      </c>
    </row>
    <row r="12" spans="1:11" ht="19.5" customHeight="1" thickBot="1" x14ac:dyDescent="0.25">
      <c r="A12" s="74">
        <v>2020</v>
      </c>
      <c r="B12" s="44">
        <v>11817</v>
      </c>
      <c r="C12" s="43">
        <v>457</v>
      </c>
      <c r="D12" s="44">
        <v>2774</v>
      </c>
      <c r="E12" s="44">
        <f t="shared" si="2"/>
        <v>25.857768052516413</v>
      </c>
      <c r="F12" s="601">
        <f t="shared" si="0"/>
        <v>4.2599134823359766</v>
      </c>
      <c r="G12" s="601">
        <f t="shared" si="1"/>
        <v>6.0700218818380742</v>
      </c>
      <c r="H12" s="31">
        <v>2020</v>
      </c>
    </row>
    <row r="13" spans="1:11" ht="19.5" customHeight="1" thickBot="1" x14ac:dyDescent="0.25">
      <c r="A13" s="518">
        <v>2021</v>
      </c>
      <c r="B13" s="520">
        <v>13360</v>
      </c>
      <c r="C13" s="519">
        <v>465</v>
      </c>
      <c r="D13" s="520">
        <v>2828</v>
      </c>
      <c r="E13" s="454">
        <f t="shared" si="2"/>
        <v>28.731182795698924</v>
      </c>
      <c r="F13" s="454">
        <f t="shared" si="0"/>
        <v>4.7241867043847243</v>
      </c>
      <c r="G13" s="600">
        <f t="shared" si="1"/>
        <v>6.0817204301075272</v>
      </c>
      <c r="H13" s="521">
        <v>2021</v>
      </c>
    </row>
    <row r="14" spans="1:11" ht="19.5" customHeight="1" x14ac:dyDescent="0.2">
      <c r="A14" s="577">
        <v>2022</v>
      </c>
      <c r="B14" s="578">
        <v>14255</v>
      </c>
      <c r="C14" s="579">
        <v>470</v>
      </c>
      <c r="D14" s="578">
        <v>3207</v>
      </c>
      <c r="E14" s="578">
        <f t="shared" si="2"/>
        <v>30.329787234042552</v>
      </c>
      <c r="F14" s="578">
        <f t="shared" si="0"/>
        <v>4.44496414094169</v>
      </c>
      <c r="G14" s="578">
        <f t="shared" si="1"/>
        <v>6.823404255319149</v>
      </c>
      <c r="H14" s="580">
        <v>2022</v>
      </c>
    </row>
    <row r="15" spans="1:11" ht="16.5" customHeight="1" x14ac:dyDescent="0.2">
      <c r="A15" s="327" t="s">
        <v>539</v>
      </c>
      <c r="B15" s="58"/>
      <c r="C15" s="58"/>
      <c r="D15" s="58"/>
      <c r="E15" s="58"/>
      <c r="F15" s="58"/>
      <c r="G15" s="58"/>
      <c r="H15" s="345" t="s">
        <v>540</v>
      </c>
    </row>
    <row r="16" spans="1:11" s="161" customFormat="1" x14ac:dyDescent="0.2">
      <c r="A16" s="327" t="s">
        <v>529</v>
      </c>
      <c r="B16" s="58"/>
      <c r="C16" s="58"/>
      <c r="D16" s="58"/>
      <c r="E16" s="58"/>
      <c r="F16" s="58"/>
      <c r="G16" s="58"/>
      <c r="H16" s="345" t="s">
        <v>530</v>
      </c>
    </row>
    <row r="17" spans="1:11" s="161" customFormat="1" ht="18" x14ac:dyDescent="0.2">
      <c r="A17" s="327"/>
      <c r="B17" s="58"/>
      <c r="C17" s="58"/>
      <c r="D17" s="965" t="s">
        <v>547</v>
      </c>
      <c r="E17" s="965"/>
      <c r="F17" s="965"/>
      <c r="G17" s="965"/>
      <c r="H17" s="965"/>
      <c r="I17" s="965"/>
      <c r="J17" s="965"/>
      <c r="K17" s="965"/>
    </row>
    <row r="18" spans="1:11" ht="18" x14ac:dyDescent="0.2">
      <c r="A18" s="926" t="s">
        <v>545</v>
      </c>
      <c r="B18" s="926"/>
      <c r="C18" s="926"/>
      <c r="D18" s="926"/>
      <c r="E18" s="926"/>
      <c r="F18" s="926"/>
      <c r="G18" s="926"/>
      <c r="H18" s="926"/>
    </row>
    <row r="19" spans="1:11" ht="30" customHeight="1" x14ac:dyDescent="0.2">
      <c r="A19" s="966" t="s">
        <v>551</v>
      </c>
      <c r="B19" s="929"/>
      <c r="C19" s="929"/>
      <c r="D19" s="929"/>
      <c r="E19" s="929"/>
      <c r="F19" s="929"/>
      <c r="G19" s="929"/>
      <c r="H19" s="929"/>
    </row>
    <row r="20" spans="1:11" ht="15.75" x14ac:dyDescent="0.2">
      <c r="A20" s="932" t="s">
        <v>545</v>
      </c>
      <c r="B20" s="932"/>
      <c r="C20" s="932"/>
      <c r="D20" s="932"/>
      <c r="E20" s="932"/>
      <c r="F20" s="932"/>
      <c r="G20" s="932"/>
      <c r="H20" s="932"/>
      <c r="J20" s="613"/>
    </row>
    <row r="21" spans="1:11" ht="15.75" x14ac:dyDescent="0.2">
      <c r="A21" s="170" t="s">
        <v>511</v>
      </c>
      <c r="B21" s="186"/>
      <c r="C21" s="186"/>
      <c r="D21" s="186"/>
      <c r="E21" s="186"/>
      <c r="F21" s="186"/>
      <c r="G21" s="186"/>
      <c r="H21" s="172" t="s">
        <v>508</v>
      </c>
    </row>
    <row r="22" spans="1:11" x14ac:dyDescent="0.2">
      <c r="A22" s="212" t="s">
        <v>285</v>
      </c>
      <c r="B22" s="188"/>
      <c r="C22" s="188"/>
      <c r="D22" s="188"/>
      <c r="E22" s="171"/>
      <c r="F22" s="171"/>
      <c r="G22" s="171"/>
      <c r="H22" s="215" t="s">
        <v>286</v>
      </c>
    </row>
    <row r="23" spans="1:11" ht="60.75" thickBot="1" x14ac:dyDescent="0.3">
      <c r="A23" s="959" t="s">
        <v>32</v>
      </c>
      <c r="B23" s="213" t="s">
        <v>480</v>
      </c>
      <c r="C23" s="213" t="s">
        <v>481</v>
      </c>
      <c r="D23" s="213" t="s">
        <v>33</v>
      </c>
      <c r="E23" s="214" t="s">
        <v>264</v>
      </c>
      <c r="F23" s="214" t="s">
        <v>265</v>
      </c>
      <c r="G23" s="214" t="s">
        <v>548</v>
      </c>
      <c r="H23" s="963" t="s">
        <v>51</v>
      </c>
    </row>
    <row r="24" spans="1:11" ht="48" x14ac:dyDescent="0.2">
      <c r="A24" s="962"/>
      <c r="B24" s="450" t="s">
        <v>114</v>
      </c>
      <c r="C24" s="450" t="s">
        <v>482</v>
      </c>
      <c r="D24" s="450" t="s">
        <v>34</v>
      </c>
      <c r="E24" s="451" t="s">
        <v>266</v>
      </c>
      <c r="F24" s="451" t="s">
        <v>267</v>
      </c>
      <c r="G24" s="451" t="s">
        <v>549</v>
      </c>
      <c r="H24" s="964"/>
    </row>
    <row r="25" spans="1:11" ht="19.5" customHeight="1" thickBot="1" x14ac:dyDescent="0.25">
      <c r="A25" s="452">
        <v>2017</v>
      </c>
      <c r="B25" s="454">
        <v>2416</v>
      </c>
      <c r="C25" s="453">
        <v>622</v>
      </c>
      <c r="D25" s="454">
        <v>1356</v>
      </c>
      <c r="E25" s="454">
        <f>B25/C25</f>
        <v>3.8842443729903535</v>
      </c>
      <c r="F25" s="454">
        <f>B25/D25</f>
        <v>1.7817109144542773</v>
      </c>
      <c r="G25" s="600">
        <f>D25/C25</f>
        <v>2.180064308681672</v>
      </c>
      <c r="H25" s="455">
        <v>2017</v>
      </c>
    </row>
    <row r="26" spans="1:11" ht="19.5" customHeight="1" thickBot="1" x14ac:dyDescent="0.25">
      <c r="A26" s="74">
        <v>2018</v>
      </c>
      <c r="B26" s="44">
        <v>3419</v>
      </c>
      <c r="C26" s="43">
        <v>611</v>
      </c>
      <c r="D26" s="44">
        <v>1255</v>
      </c>
      <c r="E26" s="44">
        <f t="shared" ref="E26:E30" si="3">B26/C26</f>
        <v>5.5957446808510642</v>
      </c>
      <c r="F26" s="44">
        <f t="shared" ref="F26:F30" si="4">B26/D26</f>
        <v>2.7243027888446214</v>
      </c>
      <c r="G26" s="44">
        <f t="shared" ref="G26:G30" si="5">D26/C26</f>
        <v>2.0540098199672667</v>
      </c>
      <c r="H26" s="31">
        <v>2018</v>
      </c>
    </row>
    <row r="27" spans="1:11" ht="19.5" customHeight="1" thickBot="1" x14ac:dyDescent="0.25">
      <c r="A27" s="452">
        <v>2019</v>
      </c>
      <c r="B27" s="454">
        <v>3825</v>
      </c>
      <c r="C27" s="453">
        <v>714</v>
      </c>
      <c r="D27" s="454">
        <v>1428</v>
      </c>
      <c r="E27" s="454">
        <f t="shared" si="3"/>
        <v>5.3571428571428568</v>
      </c>
      <c r="F27" s="454">
        <f t="shared" si="4"/>
        <v>2.6785714285714284</v>
      </c>
      <c r="G27" s="600">
        <f t="shared" si="5"/>
        <v>2</v>
      </c>
      <c r="H27" s="455">
        <v>2019</v>
      </c>
    </row>
    <row r="28" spans="1:11" ht="19.5" customHeight="1" thickBot="1" x14ac:dyDescent="0.25">
      <c r="A28" s="74">
        <v>2020</v>
      </c>
      <c r="B28" s="44">
        <v>3270</v>
      </c>
      <c r="C28" s="43">
        <v>665</v>
      </c>
      <c r="D28" s="44">
        <v>1548</v>
      </c>
      <c r="E28" s="44">
        <f t="shared" si="3"/>
        <v>4.9172932330827068</v>
      </c>
      <c r="F28" s="44">
        <f t="shared" si="4"/>
        <v>2.112403100775194</v>
      </c>
      <c r="G28" s="44">
        <f t="shared" si="5"/>
        <v>2.3278195488721805</v>
      </c>
      <c r="H28" s="31">
        <v>2020</v>
      </c>
    </row>
    <row r="29" spans="1:11" ht="19.5" customHeight="1" thickBot="1" x14ac:dyDescent="0.25">
      <c r="A29" s="518">
        <v>2021</v>
      </c>
      <c r="B29" s="520">
        <v>3195</v>
      </c>
      <c r="C29" s="519">
        <v>745</v>
      </c>
      <c r="D29" s="520">
        <v>1725</v>
      </c>
      <c r="E29" s="454">
        <f t="shared" si="3"/>
        <v>4.2885906040268456</v>
      </c>
      <c r="F29" s="454">
        <f t="shared" si="4"/>
        <v>1.8521739130434782</v>
      </c>
      <c r="G29" s="600">
        <f t="shared" si="5"/>
        <v>2.3154362416107381</v>
      </c>
      <c r="H29" s="521">
        <v>2021</v>
      </c>
    </row>
    <row r="30" spans="1:11" ht="19.5" customHeight="1" x14ac:dyDescent="0.2">
      <c r="A30" s="577">
        <v>2022</v>
      </c>
      <c r="B30" s="578">
        <v>4184</v>
      </c>
      <c r="C30" s="579">
        <v>702</v>
      </c>
      <c r="D30" s="578">
        <v>1529</v>
      </c>
      <c r="E30" s="578">
        <f t="shared" si="3"/>
        <v>5.9601139601139606</v>
      </c>
      <c r="F30" s="578">
        <f t="shared" si="4"/>
        <v>2.7364290385873118</v>
      </c>
      <c r="G30" s="578">
        <f t="shared" si="5"/>
        <v>2.1780626780626782</v>
      </c>
      <c r="H30" s="580">
        <v>2022</v>
      </c>
    </row>
    <row r="31" spans="1:11" x14ac:dyDescent="0.2">
      <c r="A31" s="327" t="s">
        <v>539</v>
      </c>
      <c r="B31" s="58"/>
      <c r="C31" s="58"/>
      <c r="D31" s="58"/>
      <c r="E31" s="58"/>
      <c r="F31" s="58"/>
      <c r="G31" s="58"/>
      <c r="H31" s="345" t="s">
        <v>540</v>
      </c>
    </row>
    <row r="32" spans="1:11" x14ac:dyDescent="0.2">
      <c r="A32" s="327" t="s">
        <v>529</v>
      </c>
      <c r="B32" s="58"/>
      <c r="C32" s="58"/>
      <c r="D32" s="58"/>
      <c r="E32" s="58"/>
      <c r="F32" s="58"/>
      <c r="G32" s="58"/>
      <c r="H32" s="345" t="s">
        <v>530</v>
      </c>
    </row>
    <row r="33" spans="1:8" x14ac:dyDescent="0.2">
      <c r="A33" s="327"/>
      <c r="B33" s="58"/>
      <c r="C33" s="58"/>
      <c r="D33" s="58"/>
      <c r="E33" s="58"/>
      <c r="F33" s="58"/>
      <c r="G33" s="58"/>
      <c r="H33" s="345"/>
    </row>
    <row r="34" spans="1:8" x14ac:dyDescent="0.2">
      <c r="A34" s="327"/>
      <c r="B34" s="58"/>
      <c r="C34" s="58"/>
      <c r="D34" s="58"/>
      <c r="E34" s="58"/>
      <c r="F34" s="58"/>
      <c r="G34" s="58"/>
      <c r="H34" s="345"/>
    </row>
    <row r="35" spans="1:8" ht="38.25" x14ac:dyDescent="0.2">
      <c r="A35" s="327"/>
      <c r="B35" s="615"/>
      <c r="C35" s="616" t="s">
        <v>560</v>
      </c>
      <c r="D35" s="616" t="s">
        <v>561</v>
      </c>
      <c r="E35" s="616" t="s">
        <v>559</v>
      </c>
      <c r="F35" s="58"/>
      <c r="G35" s="58"/>
      <c r="H35" s="345"/>
    </row>
    <row r="36" spans="1:8" x14ac:dyDescent="0.2">
      <c r="B36" s="5">
        <v>2017</v>
      </c>
      <c r="C36" s="614">
        <f t="shared" ref="C36:C41" si="6">B9</f>
        <v>12943</v>
      </c>
      <c r="D36" s="614">
        <f>B25</f>
        <v>2416</v>
      </c>
      <c r="E36" s="614">
        <f>D36+C36</f>
        <v>15359</v>
      </c>
    </row>
    <row r="37" spans="1:8" x14ac:dyDescent="0.2">
      <c r="B37" s="5">
        <v>2018</v>
      </c>
      <c r="C37" s="614">
        <f t="shared" si="6"/>
        <v>11246</v>
      </c>
      <c r="D37" s="614">
        <f t="shared" ref="D37:D41" si="7">B26</f>
        <v>3419</v>
      </c>
      <c r="E37" s="614">
        <f t="shared" ref="E37:E41" si="8">D37+C37</f>
        <v>14665</v>
      </c>
    </row>
    <row r="38" spans="1:8" x14ac:dyDescent="0.2">
      <c r="B38" s="5">
        <v>2019</v>
      </c>
      <c r="C38" s="614">
        <f t="shared" si="6"/>
        <v>13305</v>
      </c>
      <c r="D38" s="614">
        <f t="shared" si="7"/>
        <v>3825</v>
      </c>
      <c r="E38" s="614">
        <f t="shared" si="8"/>
        <v>17130</v>
      </c>
    </row>
    <row r="39" spans="1:8" x14ac:dyDescent="0.2">
      <c r="B39" s="5">
        <v>2020</v>
      </c>
      <c r="C39" s="614">
        <f t="shared" si="6"/>
        <v>11817</v>
      </c>
      <c r="D39" s="614">
        <f t="shared" si="7"/>
        <v>3270</v>
      </c>
      <c r="E39" s="614">
        <f t="shared" si="8"/>
        <v>15087</v>
      </c>
    </row>
    <row r="40" spans="1:8" x14ac:dyDescent="0.2">
      <c r="B40" s="5">
        <v>2021</v>
      </c>
      <c r="C40" s="614">
        <f t="shared" si="6"/>
        <v>13360</v>
      </c>
      <c r="D40" s="614">
        <f t="shared" si="7"/>
        <v>3195</v>
      </c>
      <c r="E40" s="614">
        <f t="shared" si="8"/>
        <v>16555</v>
      </c>
    </row>
    <row r="41" spans="1:8" x14ac:dyDescent="0.2">
      <c r="B41" s="5">
        <v>2022</v>
      </c>
      <c r="C41" s="614">
        <f t="shared" si="6"/>
        <v>14255</v>
      </c>
      <c r="D41" s="614">
        <f t="shared" si="7"/>
        <v>4184</v>
      </c>
      <c r="E41" s="614">
        <f t="shared" si="8"/>
        <v>18439</v>
      </c>
    </row>
  </sheetData>
  <mergeCells count="12">
    <mergeCell ref="A2:H2"/>
    <mergeCell ref="A1:H1"/>
    <mergeCell ref="H7:H8"/>
    <mergeCell ref="A7:A8"/>
    <mergeCell ref="A4:H4"/>
    <mergeCell ref="A3:H3"/>
    <mergeCell ref="A23:A24"/>
    <mergeCell ref="H23:H24"/>
    <mergeCell ref="D17:K17"/>
    <mergeCell ref="A18:H18"/>
    <mergeCell ref="A19:H19"/>
    <mergeCell ref="A20:H20"/>
  </mergeCells>
  <phoneticPr fontId="0" type="noConversion"/>
  <printOptions horizontalCentered="1" verticalCentered="1"/>
  <pageMargins left="0" right="0" top="0" bottom="0" header="0" footer="0"/>
  <pageSetup paperSize="9" scale="85"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18"/>
  <sheetViews>
    <sheetView rightToLeft="1" view="pageBreakPreview" zoomScaleNormal="100" zoomScaleSheetLayoutView="100" workbookViewId="0">
      <selection activeCell="G11" sqref="G11"/>
    </sheetView>
  </sheetViews>
  <sheetFormatPr defaultColWidth="8.7109375" defaultRowHeight="12.75" x14ac:dyDescent="0.2"/>
  <cols>
    <col min="1" max="1" width="28.28515625" style="1" customWidth="1"/>
    <col min="2" max="7" width="10.5703125" style="1" customWidth="1"/>
    <col min="8" max="8" width="28.28515625" style="1" customWidth="1"/>
    <col min="9" max="16384" width="8.7109375" style="1"/>
  </cols>
  <sheetData>
    <row r="1" spans="1:8" s="81" customFormat="1" ht="22.35" customHeight="1" x14ac:dyDescent="0.25">
      <c r="A1" s="899" t="s">
        <v>429</v>
      </c>
      <c r="B1" s="899"/>
      <c r="C1" s="899"/>
      <c r="D1" s="899"/>
      <c r="E1" s="899"/>
      <c r="F1" s="899"/>
      <c r="G1" s="899"/>
      <c r="H1" s="899"/>
    </row>
    <row r="2" spans="1:8" s="81" customFormat="1" ht="18" x14ac:dyDescent="0.25">
      <c r="A2" s="899" t="s">
        <v>546</v>
      </c>
      <c r="B2" s="899"/>
      <c r="C2" s="899"/>
      <c r="D2" s="899"/>
      <c r="E2" s="899"/>
      <c r="F2" s="899"/>
      <c r="G2" s="899"/>
      <c r="H2" s="899"/>
    </row>
    <row r="3" spans="1:8" s="81" customFormat="1" ht="32.85" customHeight="1" x14ac:dyDescent="0.25">
      <c r="A3" s="970" t="s">
        <v>430</v>
      </c>
      <c r="B3" s="970"/>
      <c r="C3" s="970"/>
      <c r="D3" s="970"/>
      <c r="E3" s="970"/>
      <c r="F3" s="970"/>
      <c r="G3" s="970"/>
      <c r="H3" s="970"/>
    </row>
    <row r="4" spans="1:8" s="81" customFormat="1" ht="15.75" x14ac:dyDescent="0.25">
      <c r="A4" s="971" t="s">
        <v>545</v>
      </c>
      <c r="B4" s="971"/>
      <c r="C4" s="971"/>
      <c r="D4" s="971"/>
      <c r="E4" s="971"/>
      <c r="F4" s="971"/>
      <c r="G4" s="971"/>
      <c r="H4" s="971"/>
    </row>
    <row r="5" spans="1:8" s="7" customFormat="1" ht="15.75" x14ac:dyDescent="0.2">
      <c r="A5" s="80" t="s">
        <v>707</v>
      </c>
      <c r="B5" s="79"/>
      <c r="C5" s="79"/>
      <c r="D5" s="967" t="s">
        <v>508</v>
      </c>
      <c r="E5" s="968"/>
      <c r="F5" s="968"/>
      <c r="G5" s="968"/>
      <c r="H5" s="969"/>
    </row>
    <row r="6" spans="1:8" ht="30" customHeight="1" x14ac:dyDescent="0.2">
      <c r="A6" s="82" t="s">
        <v>209</v>
      </c>
      <c r="B6" s="83">
        <v>2017</v>
      </c>
      <c r="C6" s="83">
        <v>2018</v>
      </c>
      <c r="D6" s="83">
        <v>2019</v>
      </c>
      <c r="E6" s="84">
        <v>2020</v>
      </c>
      <c r="F6" s="84">
        <v>2021</v>
      </c>
      <c r="G6" s="84">
        <v>2022</v>
      </c>
      <c r="H6" s="84" t="s">
        <v>210</v>
      </c>
    </row>
    <row r="7" spans="1:8" ht="36" customHeight="1" thickBot="1" x14ac:dyDescent="0.25">
      <c r="A7" s="85" t="s">
        <v>211</v>
      </c>
      <c r="B7" s="86">
        <v>503</v>
      </c>
      <c r="C7" s="86">
        <v>181</v>
      </c>
      <c r="D7" s="86">
        <v>538</v>
      </c>
      <c r="E7" s="433">
        <v>585</v>
      </c>
      <c r="F7" s="433">
        <v>653</v>
      </c>
      <c r="G7" s="433">
        <v>572</v>
      </c>
      <c r="H7" s="89" t="s">
        <v>212</v>
      </c>
    </row>
    <row r="8" spans="1:8" ht="36" customHeight="1" thickBot="1" x14ac:dyDescent="0.25">
      <c r="A8" s="87" t="s">
        <v>213</v>
      </c>
      <c r="B8" s="88">
        <v>1816</v>
      </c>
      <c r="C8" s="88">
        <v>84</v>
      </c>
      <c r="D8" s="88">
        <v>958</v>
      </c>
      <c r="E8" s="434">
        <v>1332</v>
      </c>
      <c r="F8" s="434">
        <v>1266</v>
      </c>
      <c r="G8" s="434">
        <v>1433</v>
      </c>
      <c r="H8" s="90" t="s">
        <v>214</v>
      </c>
    </row>
    <row r="9" spans="1:8" ht="36" customHeight="1" x14ac:dyDescent="0.2">
      <c r="A9" s="165" t="s">
        <v>215</v>
      </c>
      <c r="B9" s="166">
        <v>1113</v>
      </c>
      <c r="C9" s="166">
        <v>474</v>
      </c>
      <c r="D9" s="166">
        <v>443</v>
      </c>
      <c r="E9" s="435">
        <v>562</v>
      </c>
      <c r="F9" s="435">
        <v>509</v>
      </c>
      <c r="G9" s="435">
        <v>671</v>
      </c>
      <c r="H9" s="167" t="s">
        <v>216</v>
      </c>
    </row>
    <row r="10" spans="1:8" ht="30" customHeight="1" x14ac:dyDescent="0.2">
      <c r="A10" s="168" t="s">
        <v>3</v>
      </c>
      <c r="B10" s="383">
        <f>SUM(B7:B9)</f>
        <v>3432</v>
      </c>
      <c r="C10" s="383">
        <f>SUM(C7:C9)</f>
        <v>739</v>
      </c>
      <c r="D10" s="383">
        <f t="shared" ref="D10:F10" si="0">SUM(D7:D9)</f>
        <v>1939</v>
      </c>
      <c r="E10" s="383">
        <f t="shared" si="0"/>
        <v>2479</v>
      </c>
      <c r="F10" s="383">
        <f t="shared" si="0"/>
        <v>2428</v>
      </c>
      <c r="G10" s="383">
        <f>SUM(G7:G9)</f>
        <v>2676</v>
      </c>
      <c r="H10" s="169" t="s">
        <v>4</v>
      </c>
    </row>
    <row r="11" spans="1:8" s="158" customFormat="1" x14ac:dyDescent="0.2">
      <c r="A11" s="327" t="s">
        <v>520</v>
      </c>
      <c r="H11" s="160" t="s">
        <v>519</v>
      </c>
    </row>
    <row r="18" spans="1:1" x14ac:dyDescent="0.2">
      <c r="A18" s="850"/>
    </row>
  </sheetData>
  <mergeCells count="5">
    <mergeCell ref="D5:H5"/>
    <mergeCell ref="A1:H1"/>
    <mergeCell ref="A3:H3"/>
    <mergeCell ref="A4:H4"/>
    <mergeCell ref="A2:H2"/>
  </mergeCells>
  <printOptions horizontalCentered="1" verticalCentered="1"/>
  <pageMargins left="0" right="0" top="0" bottom="0" header="0" footer="0"/>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K23"/>
  <sheetViews>
    <sheetView rightToLeft="1" view="pageBreakPreview" zoomScaleNormal="100" zoomScaleSheetLayoutView="100" workbookViewId="0">
      <selection activeCell="D23" sqref="D23"/>
    </sheetView>
  </sheetViews>
  <sheetFormatPr defaultColWidth="8.7109375" defaultRowHeight="12.75" x14ac:dyDescent="0.2"/>
  <cols>
    <col min="1" max="1" width="25.7109375" style="1" customWidth="1"/>
    <col min="2" max="6" width="14.7109375" style="1" customWidth="1"/>
    <col min="7" max="8" width="25.7109375" style="1" customWidth="1"/>
    <col min="9" max="16384" width="8.7109375" style="1"/>
  </cols>
  <sheetData>
    <row r="1" spans="1:10" s="81" customFormat="1" ht="18" x14ac:dyDescent="0.25">
      <c r="A1" s="972" t="s">
        <v>217</v>
      </c>
      <c r="B1" s="972"/>
      <c r="C1" s="972"/>
      <c r="D1" s="972"/>
      <c r="E1" s="972"/>
      <c r="F1" s="972"/>
      <c r="G1" s="972"/>
      <c r="H1" s="130"/>
      <c r="I1" s="102"/>
      <c r="J1" s="102"/>
    </row>
    <row r="2" spans="1:10" s="133" customFormat="1" ht="18" x14ac:dyDescent="0.25">
      <c r="A2" s="973">
        <v>2014</v>
      </c>
      <c r="B2" s="973"/>
      <c r="C2" s="973"/>
      <c r="D2" s="973"/>
      <c r="E2" s="973"/>
      <c r="F2" s="973"/>
      <c r="G2" s="973"/>
      <c r="H2" s="131"/>
      <c r="I2" s="132"/>
      <c r="J2" s="132"/>
    </row>
    <row r="3" spans="1:10" s="133" customFormat="1" ht="15.75" x14ac:dyDescent="0.25">
      <c r="A3" s="974" t="s">
        <v>218</v>
      </c>
      <c r="B3" s="974"/>
      <c r="C3" s="974"/>
      <c r="D3" s="974"/>
      <c r="E3" s="974"/>
      <c r="F3" s="974"/>
      <c r="G3" s="974"/>
      <c r="H3" s="134"/>
    </row>
    <row r="4" spans="1:10" s="133" customFormat="1" ht="15.75" x14ac:dyDescent="0.25">
      <c r="A4" s="975" t="s">
        <v>351</v>
      </c>
      <c r="B4" s="975"/>
      <c r="C4" s="975"/>
      <c r="D4" s="975"/>
      <c r="E4" s="975"/>
      <c r="F4" s="975"/>
      <c r="G4" s="975"/>
      <c r="H4" s="135"/>
    </row>
    <row r="5" spans="1:10" s="7" customFormat="1" ht="15.75" x14ac:dyDescent="0.2">
      <c r="A5" s="103" t="s">
        <v>346</v>
      </c>
      <c r="B5" s="189"/>
      <c r="C5" s="189"/>
      <c r="D5" s="189"/>
      <c r="E5" s="189"/>
      <c r="F5" s="189"/>
      <c r="G5" s="104" t="s">
        <v>345</v>
      </c>
    </row>
    <row r="6" spans="1:10" ht="57" customHeight="1" x14ac:dyDescent="0.2">
      <c r="A6" s="105" t="s">
        <v>50</v>
      </c>
      <c r="B6" s="106" t="s">
        <v>268</v>
      </c>
      <c r="C6" s="106" t="s">
        <v>269</v>
      </c>
      <c r="D6" s="106" t="s">
        <v>270</v>
      </c>
      <c r="E6" s="106" t="s">
        <v>271</v>
      </c>
      <c r="F6" s="106" t="s">
        <v>272</v>
      </c>
      <c r="G6" s="107" t="s">
        <v>49</v>
      </c>
    </row>
    <row r="7" spans="1:10" ht="23.1" customHeight="1" thickBot="1" x14ac:dyDescent="0.25">
      <c r="A7" s="85" t="s">
        <v>60</v>
      </c>
      <c r="B7" s="96">
        <v>0.34</v>
      </c>
      <c r="C7" s="136" t="s">
        <v>352</v>
      </c>
      <c r="D7" s="277">
        <v>13.3</v>
      </c>
      <c r="E7" s="278">
        <v>51.78</v>
      </c>
      <c r="F7" s="137">
        <v>1.0529999999999999</v>
      </c>
      <c r="G7" s="138" t="s">
        <v>63</v>
      </c>
    </row>
    <row r="8" spans="1:10" ht="23.1" customHeight="1" thickBot="1" x14ac:dyDescent="0.25">
      <c r="A8" s="111" t="s">
        <v>21</v>
      </c>
      <c r="B8" s="97">
        <v>0.77</v>
      </c>
      <c r="C8" s="139">
        <v>1.3220000000000001</v>
      </c>
      <c r="D8" s="284">
        <v>15.8</v>
      </c>
      <c r="E8" s="279">
        <v>49.7</v>
      </c>
      <c r="F8" s="140" t="s">
        <v>352</v>
      </c>
      <c r="G8" s="98" t="s">
        <v>44</v>
      </c>
    </row>
    <row r="9" spans="1:10" ht="23.1" customHeight="1" thickBot="1" x14ac:dyDescent="0.25">
      <c r="A9" s="115" t="s">
        <v>17</v>
      </c>
      <c r="B9" s="99">
        <v>0.03</v>
      </c>
      <c r="C9" s="141">
        <v>2.2450000000000001</v>
      </c>
      <c r="D9" s="285">
        <v>30.9</v>
      </c>
      <c r="E9" s="280">
        <v>113.9</v>
      </c>
      <c r="F9" s="142" t="s">
        <v>352</v>
      </c>
      <c r="G9" s="100" t="s">
        <v>67</v>
      </c>
    </row>
    <row r="10" spans="1:10" ht="23.1" customHeight="1" thickBot="1" x14ac:dyDescent="0.25">
      <c r="A10" s="111" t="s">
        <v>61</v>
      </c>
      <c r="B10" s="143">
        <v>0.97</v>
      </c>
      <c r="C10" s="143">
        <v>3.3940000000000001</v>
      </c>
      <c r="D10" s="286">
        <v>20.77</v>
      </c>
      <c r="E10" s="281">
        <v>20.02</v>
      </c>
      <c r="F10" s="143">
        <v>1.0529999999999999</v>
      </c>
      <c r="G10" s="98" t="s">
        <v>127</v>
      </c>
    </row>
    <row r="11" spans="1:10" ht="23.1" customHeight="1" thickBot="1" x14ac:dyDescent="0.25">
      <c r="A11" s="115" t="s">
        <v>15</v>
      </c>
      <c r="B11" s="144">
        <v>0.87</v>
      </c>
      <c r="C11" s="144">
        <v>2.2200000000000002</v>
      </c>
      <c r="D11" s="287">
        <v>28.9</v>
      </c>
      <c r="E11" s="282">
        <v>26.93</v>
      </c>
      <c r="F11" s="144">
        <v>2.6320000000000001</v>
      </c>
      <c r="G11" s="100" t="s">
        <v>68</v>
      </c>
    </row>
    <row r="12" spans="1:10" ht="23.1" customHeight="1" thickBot="1" x14ac:dyDescent="0.25">
      <c r="A12" s="111" t="s">
        <v>19</v>
      </c>
      <c r="B12" s="97" t="s">
        <v>352</v>
      </c>
      <c r="C12" s="139">
        <v>2.052</v>
      </c>
      <c r="D12" s="284">
        <v>13</v>
      </c>
      <c r="E12" s="279">
        <v>13.81</v>
      </c>
      <c r="F12" s="140">
        <v>0.52600000000000002</v>
      </c>
      <c r="G12" s="98" t="s">
        <v>69</v>
      </c>
    </row>
    <row r="13" spans="1:10" ht="23.1" customHeight="1" thickBot="1" x14ac:dyDescent="0.25">
      <c r="A13" s="115" t="s">
        <v>74</v>
      </c>
      <c r="B13" s="99">
        <v>0.76</v>
      </c>
      <c r="C13" s="141">
        <v>2.1720000000000002</v>
      </c>
      <c r="D13" s="285">
        <v>13.9</v>
      </c>
      <c r="E13" s="280">
        <v>8.2859999999999996</v>
      </c>
      <c r="F13" s="142">
        <v>1.0529999999999999</v>
      </c>
      <c r="G13" s="100" t="s">
        <v>75</v>
      </c>
    </row>
    <row r="14" spans="1:10" ht="23.1" customHeight="1" thickBot="1" x14ac:dyDescent="0.25">
      <c r="A14" s="111" t="s">
        <v>43</v>
      </c>
      <c r="B14" s="97">
        <v>0.11</v>
      </c>
      <c r="C14" s="139" t="s">
        <v>352</v>
      </c>
      <c r="D14" s="284">
        <v>12</v>
      </c>
      <c r="E14" s="279">
        <v>19.3</v>
      </c>
      <c r="F14" s="140">
        <v>1.0529999999999999</v>
      </c>
      <c r="G14" s="98" t="s">
        <v>45</v>
      </c>
    </row>
    <row r="15" spans="1:10" ht="23.1" customHeight="1" thickBot="1" x14ac:dyDescent="0.25">
      <c r="A15" s="115" t="s">
        <v>52</v>
      </c>
      <c r="B15" s="99" t="s">
        <v>352</v>
      </c>
      <c r="C15" s="141">
        <v>3.6339999999999999</v>
      </c>
      <c r="D15" s="285">
        <v>23.58</v>
      </c>
      <c r="E15" s="280">
        <v>17.899999999999999</v>
      </c>
      <c r="F15" s="142">
        <v>2.6320000000000001</v>
      </c>
      <c r="G15" s="100" t="s">
        <v>46</v>
      </c>
    </row>
    <row r="16" spans="1:10" ht="23.1" customHeight="1" thickBot="1" x14ac:dyDescent="0.25">
      <c r="A16" s="111" t="s">
        <v>41</v>
      </c>
      <c r="B16" s="97"/>
      <c r="C16" s="139"/>
      <c r="D16" s="284"/>
      <c r="E16" s="279"/>
      <c r="F16" s="140"/>
      <c r="G16" s="98" t="s">
        <v>47</v>
      </c>
    </row>
    <row r="17" spans="1:11" ht="23.1" customHeight="1" x14ac:dyDescent="0.2">
      <c r="A17" s="119" t="s">
        <v>42</v>
      </c>
      <c r="B17" s="145"/>
      <c r="C17" s="146"/>
      <c r="D17" s="288"/>
      <c r="E17" s="283"/>
      <c r="F17" s="147"/>
      <c r="G17" s="148" t="s">
        <v>48</v>
      </c>
    </row>
    <row r="18" spans="1:11" ht="14.25" customHeight="1" thickBot="1" x14ac:dyDescent="0.25">
      <c r="A18" s="174" t="s">
        <v>99</v>
      </c>
      <c r="B18" s="149"/>
      <c r="C18" s="149"/>
      <c r="D18" s="149"/>
      <c r="E18" s="149"/>
      <c r="F18" s="149"/>
      <c r="G18" s="175" t="s">
        <v>98</v>
      </c>
    </row>
    <row r="19" spans="1:11" ht="14.25" customHeight="1" thickTop="1" thickBot="1" x14ac:dyDescent="0.25">
      <c r="A19" s="176" t="s">
        <v>97</v>
      </c>
      <c r="B19" s="150"/>
      <c r="C19" s="150"/>
      <c r="D19" s="150"/>
      <c r="E19" s="150"/>
      <c r="F19" s="150"/>
      <c r="G19" s="177" t="s">
        <v>96</v>
      </c>
    </row>
    <row r="20" spans="1:11" ht="14.25" customHeight="1" thickTop="1" thickBot="1" x14ac:dyDescent="0.25">
      <c r="A20" s="176" t="s">
        <v>129</v>
      </c>
      <c r="B20" s="150"/>
      <c r="C20" s="150"/>
      <c r="D20" s="150"/>
      <c r="E20" s="150"/>
      <c r="F20" s="150"/>
      <c r="G20" s="177" t="s">
        <v>128</v>
      </c>
    </row>
    <row r="21" spans="1:11" ht="14.25" customHeight="1" thickTop="1" x14ac:dyDescent="0.2">
      <c r="A21" s="275" t="s">
        <v>354</v>
      </c>
      <c r="G21" s="276" t="s">
        <v>353</v>
      </c>
    </row>
    <row r="22" spans="1:11" s="158" customFormat="1" x14ac:dyDescent="0.2">
      <c r="A22" s="158" t="s">
        <v>245</v>
      </c>
      <c r="G22" s="160" t="s">
        <v>246</v>
      </c>
      <c r="J22" s="173"/>
      <c r="K22" s="173"/>
    </row>
    <row r="23" spans="1:11" s="158" customFormat="1" x14ac:dyDescent="0.2">
      <c r="A23" s="976" t="s">
        <v>290</v>
      </c>
      <c r="B23" s="976"/>
      <c r="C23" s="58"/>
      <c r="D23" s="58"/>
      <c r="G23" s="233" t="s">
        <v>291</v>
      </c>
    </row>
  </sheetData>
  <mergeCells count="5">
    <mergeCell ref="A1:G1"/>
    <mergeCell ref="A2:G2"/>
    <mergeCell ref="A3:G3"/>
    <mergeCell ref="A4:G4"/>
    <mergeCell ref="A23:B23"/>
  </mergeCells>
  <printOptions horizontalCentered="1" verticalCentered="1"/>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rightToLeft="1" view="pageBreakPreview" zoomScaleNormal="100" zoomScaleSheetLayoutView="100" workbookViewId="0">
      <selection activeCell="F5" sqref="F5"/>
    </sheetView>
  </sheetViews>
  <sheetFormatPr defaultColWidth="9.28515625" defaultRowHeight="18.75" x14ac:dyDescent="0.45"/>
  <cols>
    <col min="1" max="1" width="43.7109375" style="224" customWidth="1"/>
    <col min="2" max="2" width="4.42578125" style="224" customWidth="1"/>
    <col min="3" max="3" width="42.42578125" style="3" customWidth="1"/>
    <col min="4" max="16384" width="9.28515625" style="217"/>
  </cols>
  <sheetData>
    <row r="1" spans="1:3" x14ac:dyDescent="0.45">
      <c r="A1" s="216"/>
      <c r="B1" s="216"/>
      <c r="C1" s="184"/>
    </row>
    <row r="2" spans="1:3" ht="79.5" customHeight="1" x14ac:dyDescent="0.45">
      <c r="A2" s="216"/>
      <c r="B2" s="216"/>
      <c r="C2" s="184"/>
    </row>
    <row r="3" spans="1:3" ht="24" customHeight="1" x14ac:dyDescent="0.35">
      <c r="A3" s="228" t="s">
        <v>0</v>
      </c>
      <c r="B3" s="218"/>
      <c r="C3" s="225" t="s">
        <v>424</v>
      </c>
    </row>
    <row r="4" spans="1:3" x14ac:dyDescent="0.45">
      <c r="A4" s="219"/>
      <c r="B4" s="220"/>
      <c r="C4" s="185"/>
    </row>
    <row r="5" spans="1:3" ht="102" x14ac:dyDescent="0.45">
      <c r="A5" s="229" t="s">
        <v>303</v>
      </c>
      <c r="B5" s="220"/>
      <c r="C5" s="387" t="s">
        <v>425</v>
      </c>
    </row>
    <row r="6" spans="1:3" ht="12" customHeight="1" x14ac:dyDescent="0.45">
      <c r="A6" s="229"/>
      <c r="B6" s="216"/>
      <c r="C6" s="230"/>
    </row>
    <row r="7" spans="1:3" ht="12" customHeight="1" x14ac:dyDescent="0.45">
      <c r="A7" s="229"/>
      <c r="B7" s="216"/>
      <c r="C7" s="230"/>
    </row>
    <row r="8" spans="1:3" ht="141.75" x14ac:dyDescent="0.45">
      <c r="A8" s="229" t="s">
        <v>479</v>
      </c>
      <c r="B8" s="216"/>
      <c r="C8" s="230" t="s">
        <v>347</v>
      </c>
    </row>
    <row r="9" spans="1:3" ht="12" customHeight="1" x14ac:dyDescent="0.45">
      <c r="A9" s="229"/>
      <c r="B9" s="216"/>
      <c r="C9" s="230"/>
    </row>
    <row r="10" spans="1:3" ht="20.25" x14ac:dyDescent="0.45">
      <c r="A10" s="409" t="s">
        <v>53</v>
      </c>
      <c r="B10" s="410"/>
      <c r="C10" s="411" t="s">
        <v>54</v>
      </c>
    </row>
    <row r="11" spans="1:3" ht="20.25" x14ac:dyDescent="0.45">
      <c r="A11" s="229" t="s">
        <v>515</v>
      </c>
      <c r="B11" s="216"/>
      <c r="C11" s="387" t="s">
        <v>518</v>
      </c>
    </row>
    <row r="12" spans="1:3" ht="20.25" x14ac:dyDescent="0.45">
      <c r="A12" s="229" t="s">
        <v>516</v>
      </c>
      <c r="B12" s="216"/>
      <c r="C12" s="387" t="s">
        <v>517</v>
      </c>
    </row>
    <row r="13" spans="1:3" ht="20.25" x14ac:dyDescent="0.45">
      <c r="A13" s="229" t="s">
        <v>79</v>
      </c>
      <c r="B13" s="220"/>
      <c r="C13" s="387" t="s">
        <v>443</v>
      </c>
    </row>
    <row r="14" spans="1:3" ht="25.5" x14ac:dyDescent="0.5">
      <c r="A14" s="229" t="s">
        <v>287</v>
      </c>
      <c r="B14" s="221"/>
      <c r="C14" s="230" t="s">
        <v>288</v>
      </c>
    </row>
    <row r="15" spans="1:3" ht="40.5" x14ac:dyDescent="0.5">
      <c r="A15" s="229" t="s">
        <v>477</v>
      </c>
      <c r="B15" s="222"/>
      <c r="C15" s="387" t="s">
        <v>478</v>
      </c>
    </row>
    <row r="16" spans="1:3" x14ac:dyDescent="0.45">
      <c r="A16" s="223"/>
      <c r="B16" s="223"/>
      <c r="C16" s="6"/>
    </row>
    <row r="17" spans="1:3" x14ac:dyDescent="0.45">
      <c r="A17" s="223"/>
      <c r="B17" s="223"/>
      <c r="C17" s="6"/>
    </row>
  </sheetData>
  <printOptions horizontalCentered="1" verticalCentered="1"/>
  <pageMargins left="0" right="0" top="0" bottom="0" header="0" footer="0"/>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0"/>
  <sheetViews>
    <sheetView rightToLeft="1" view="pageBreakPreview" zoomScaleNormal="100" zoomScaleSheetLayoutView="100" workbookViewId="0">
      <selection activeCell="O21" sqref="O21"/>
    </sheetView>
  </sheetViews>
  <sheetFormatPr defaultColWidth="8.7109375" defaultRowHeight="12.75" x14ac:dyDescent="0.2"/>
  <cols>
    <col min="1" max="1" width="21.42578125" style="302" customWidth="1"/>
    <col min="2" max="4" width="16.7109375" style="302" customWidth="1"/>
    <col min="5" max="5" width="21.42578125" style="302" customWidth="1"/>
    <col min="6" max="16384" width="8.7109375" style="302"/>
  </cols>
  <sheetData>
    <row r="1" spans="1:6" s="297" customFormat="1" ht="23.85" customHeight="1" x14ac:dyDescent="0.25">
      <c r="A1" s="977" t="s">
        <v>408</v>
      </c>
      <c r="B1" s="977"/>
      <c r="C1" s="977"/>
      <c r="D1" s="977"/>
      <c r="E1" s="977"/>
      <c r="F1" s="296"/>
    </row>
    <row r="2" spans="1:6" s="297" customFormat="1" ht="18" x14ac:dyDescent="0.25">
      <c r="A2" s="977">
        <v>2022</v>
      </c>
      <c r="B2" s="977"/>
      <c r="C2" s="977"/>
      <c r="D2" s="977"/>
      <c r="E2" s="977"/>
      <c r="F2" s="296"/>
    </row>
    <row r="3" spans="1:6" s="297" customFormat="1" ht="15.75" x14ac:dyDescent="0.25">
      <c r="A3" s="978" t="s">
        <v>409</v>
      </c>
      <c r="B3" s="978"/>
      <c r="C3" s="978"/>
      <c r="D3" s="978"/>
      <c r="E3" s="978"/>
    </row>
    <row r="4" spans="1:6" s="297" customFormat="1" ht="15.75" x14ac:dyDescent="0.25">
      <c r="A4" s="979">
        <v>2022</v>
      </c>
      <c r="B4" s="979"/>
      <c r="C4" s="979"/>
      <c r="D4" s="979"/>
      <c r="E4" s="979"/>
    </row>
    <row r="5" spans="1:6" s="301" customFormat="1" ht="15.75" x14ac:dyDescent="0.2">
      <c r="A5" s="298" t="s">
        <v>708</v>
      </c>
      <c r="B5" s="299"/>
      <c r="C5" s="299"/>
      <c r="D5" s="299"/>
      <c r="E5" s="300" t="s">
        <v>709</v>
      </c>
    </row>
    <row r="6" spans="1:6" ht="58.5" customHeight="1" x14ac:dyDescent="0.2">
      <c r="A6" s="105" t="s">
        <v>50</v>
      </c>
      <c r="B6" s="106" t="s">
        <v>275</v>
      </c>
      <c r="C6" s="106" t="s">
        <v>276</v>
      </c>
      <c r="D6" s="106" t="s">
        <v>277</v>
      </c>
      <c r="E6" s="107" t="s">
        <v>49</v>
      </c>
    </row>
    <row r="7" spans="1:6" ht="22.35" customHeight="1" thickBot="1" x14ac:dyDescent="0.25">
      <c r="A7" s="303" t="s">
        <v>60</v>
      </c>
      <c r="B7" s="151">
        <v>55.35</v>
      </c>
      <c r="C7" s="477">
        <v>10.675000000000001</v>
      </c>
      <c r="D7" s="477">
        <v>6.7949999999999999</v>
      </c>
      <c r="E7" s="304" t="s">
        <v>80</v>
      </c>
    </row>
    <row r="8" spans="1:6" ht="22.35" customHeight="1" thickBot="1" x14ac:dyDescent="0.25">
      <c r="A8" s="256" t="s">
        <v>21</v>
      </c>
      <c r="B8" s="152">
        <v>35.65</v>
      </c>
      <c r="C8" s="152">
        <v>7.95</v>
      </c>
      <c r="D8" s="152">
        <v>7.1950000000000003</v>
      </c>
      <c r="E8" s="305" t="s">
        <v>62</v>
      </c>
    </row>
    <row r="9" spans="1:6" ht="22.35" customHeight="1" thickBot="1" x14ac:dyDescent="0.25">
      <c r="A9" s="254" t="s">
        <v>17</v>
      </c>
      <c r="B9" s="153">
        <v>54.75</v>
      </c>
      <c r="C9" s="153">
        <v>9.5350000000000001</v>
      </c>
      <c r="D9" s="153">
        <v>6.6300000000000008</v>
      </c>
      <c r="E9" s="306" t="s">
        <v>76</v>
      </c>
    </row>
    <row r="10" spans="1:6" ht="22.35" customHeight="1" thickBot="1" x14ac:dyDescent="0.25">
      <c r="A10" s="256" t="s">
        <v>78</v>
      </c>
      <c r="B10" s="152">
        <v>58.25</v>
      </c>
      <c r="C10" s="152">
        <v>11.324999999999999</v>
      </c>
      <c r="D10" s="152">
        <v>6.7450000000000001</v>
      </c>
      <c r="E10" s="305" t="s">
        <v>81</v>
      </c>
    </row>
    <row r="11" spans="1:6" ht="22.35" customHeight="1" thickBot="1" x14ac:dyDescent="0.25">
      <c r="A11" s="254" t="s">
        <v>15</v>
      </c>
      <c r="B11" s="153">
        <v>37.9</v>
      </c>
      <c r="C11" s="153">
        <v>7.54</v>
      </c>
      <c r="D11" s="153">
        <v>6.8550000000000004</v>
      </c>
      <c r="E11" s="306" t="s">
        <v>36</v>
      </c>
    </row>
    <row r="12" spans="1:6" ht="22.35" customHeight="1" thickBot="1" x14ac:dyDescent="0.25">
      <c r="A12" s="256" t="s">
        <v>19</v>
      </c>
      <c r="B12" s="152">
        <v>52.9</v>
      </c>
      <c r="C12" s="152">
        <v>11.5</v>
      </c>
      <c r="D12" s="152">
        <v>6.4249999999999998</v>
      </c>
      <c r="E12" s="305" t="s">
        <v>77</v>
      </c>
    </row>
    <row r="13" spans="1:6" ht="22.35" customHeight="1" thickBot="1" x14ac:dyDescent="0.25">
      <c r="A13" s="254" t="s">
        <v>74</v>
      </c>
      <c r="B13" s="153">
        <v>47.95</v>
      </c>
      <c r="C13" s="153">
        <v>10.98</v>
      </c>
      <c r="D13" s="153">
        <v>6.7449999999999992</v>
      </c>
      <c r="E13" s="306" t="s">
        <v>82</v>
      </c>
    </row>
    <row r="14" spans="1:6" ht="22.35" customHeight="1" thickBot="1" x14ac:dyDescent="0.25">
      <c r="A14" s="256" t="s">
        <v>43</v>
      </c>
      <c r="B14" s="152">
        <v>38.924999999999997</v>
      </c>
      <c r="C14" s="152">
        <v>8.61</v>
      </c>
      <c r="D14" s="152">
        <v>6.8100000000000005</v>
      </c>
      <c r="E14" s="305" t="s">
        <v>83</v>
      </c>
    </row>
    <row r="15" spans="1:6" ht="22.35" customHeight="1" thickBot="1" x14ac:dyDescent="0.25">
      <c r="A15" s="254" t="s">
        <v>52</v>
      </c>
      <c r="B15" s="153">
        <v>42.25</v>
      </c>
      <c r="C15" s="153">
        <v>8.75</v>
      </c>
      <c r="D15" s="153">
        <v>6.6950000000000003</v>
      </c>
      <c r="E15" s="306" t="s">
        <v>84</v>
      </c>
    </row>
    <row r="16" spans="1:6" ht="22.35" customHeight="1" thickBot="1" x14ac:dyDescent="0.25">
      <c r="A16" s="256" t="s">
        <v>41</v>
      </c>
      <c r="B16" s="152">
        <v>45.4</v>
      </c>
      <c r="C16" s="152">
        <v>8.379999999999999</v>
      </c>
      <c r="D16" s="152">
        <v>6.6199999999999992</v>
      </c>
      <c r="E16" s="305" t="s">
        <v>85</v>
      </c>
    </row>
    <row r="17" spans="1:11" ht="22.35" customHeight="1" x14ac:dyDescent="0.2">
      <c r="A17" s="307" t="s">
        <v>42</v>
      </c>
      <c r="B17" s="478">
        <v>32.774999999999999</v>
      </c>
      <c r="C17" s="478">
        <v>9.6499999999999986</v>
      </c>
      <c r="D17" s="478">
        <v>6.83</v>
      </c>
      <c r="E17" s="308" t="s">
        <v>86</v>
      </c>
    </row>
    <row r="18" spans="1:11" s="126" customFormat="1" ht="13.5" customHeight="1" x14ac:dyDescent="0.2">
      <c r="A18" s="571" t="s">
        <v>523</v>
      </c>
      <c r="B18" s="309"/>
      <c r="C18" s="123"/>
      <c r="D18" s="123"/>
      <c r="E18" s="310" t="s">
        <v>131</v>
      </c>
    </row>
    <row r="19" spans="1:11" ht="15" customHeight="1" x14ac:dyDescent="0.2">
      <c r="A19" s="980" t="s">
        <v>524</v>
      </c>
      <c r="B19" s="980"/>
      <c r="C19" s="310"/>
      <c r="D19" s="576"/>
      <c r="E19" s="576" t="s">
        <v>130</v>
      </c>
    </row>
    <row r="20" spans="1:11" s="312" customFormat="1" ht="14.25" customHeight="1" x14ac:dyDescent="0.2">
      <c r="A20" s="312" t="s">
        <v>522</v>
      </c>
      <c r="E20" s="313" t="s">
        <v>519</v>
      </c>
      <c r="J20" s="314"/>
      <c r="K20" s="314"/>
    </row>
  </sheetData>
  <mergeCells count="5">
    <mergeCell ref="A1:E1"/>
    <mergeCell ref="A2:E2"/>
    <mergeCell ref="A3:E3"/>
    <mergeCell ref="A4:E4"/>
    <mergeCell ref="A19:B19"/>
  </mergeCells>
  <printOptions horizontalCentered="1" verticalCentered="1"/>
  <pageMargins left="0" right="0" top="0" bottom="0"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2"/>
  <sheetViews>
    <sheetView rightToLeft="1" view="pageBreakPreview" zoomScaleNormal="100" zoomScaleSheetLayoutView="100" workbookViewId="0">
      <selection activeCell="O20" sqref="O20"/>
    </sheetView>
  </sheetViews>
  <sheetFormatPr defaultColWidth="8.7109375" defaultRowHeight="12.75" x14ac:dyDescent="0.2"/>
  <cols>
    <col min="1" max="6" width="18.7109375" style="1" customWidth="1"/>
    <col min="7" max="7" width="23.7109375" style="1" customWidth="1"/>
    <col min="8" max="8" width="25.7109375" style="1" customWidth="1"/>
    <col min="9" max="16384" width="8.7109375" style="1"/>
  </cols>
  <sheetData>
    <row r="1" spans="1:10" s="81" customFormat="1" ht="20.85" customHeight="1" x14ac:dyDescent="0.25">
      <c r="A1" s="972" t="s">
        <v>446</v>
      </c>
      <c r="B1" s="972"/>
      <c r="C1" s="972"/>
      <c r="D1" s="972"/>
      <c r="E1" s="972"/>
      <c r="F1" s="972"/>
      <c r="G1" s="972"/>
      <c r="H1" s="130"/>
      <c r="I1" s="102"/>
      <c r="J1" s="102"/>
    </row>
    <row r="2" spans="1:10" s="133" customFormat="1" ht="18" x14ac:dyDescent="0.25">
      <c r="A2" s="973">
        <v>2022</v>
      </c>
      <c r="B2" s="973"/>
      <c r="C2" s="973"/>
      <c r="D2" s="973"/>
      <c r="E2" s="973"/>
      <c r="F2" s="973"/>
      <c r="G2" s="973"/>
      <c r="H2" s="131"/>
      <c r="I2" s="132"/>
      <c r="J2" s="132"/>
    </row>
    <row r="3" spans="1:10" s="133" customFormat="1" ht="15.75" x14ac:dyDescent="0.25">
      <c r="A3" s="981" t="s">
        <v>447</v>
      </c>
      <c r="B3" s="981"/>
      <c r="C3" s="981"/>
      <c r="D3" s="981"/>
      <c r="E3" s="981"/>
      <c r="F3" s="981"/>
      <c r="G3" s="981"/>
      <c r="H3" s="134"/>
    </row>
    <row r="4" spans="1:10" s="133" customFormat="1" ht="15.75" x14ac:dyDescent="0.25">
      <c r="A4" s="975" t="s">
        <v>553</v>
      </c>
      <c r="B4" s="975"/>
      <c r="C4" s="975"/>
      <c r="D4" s="975"/>
      <c r="E4" s="975"/>
      <c r="F4" s="975"/>
      <c r="G4" s="975"/>
      <c r="H4" s="135"/>
    </row>
    <row r="5" spans="1:10" s="55" customFormat="1" ht="15.75" x14ac:dyDescent="0.2">
      <c r="A5" s="178" t="s">
        <v>710</v>
      </c>
      <c r="B5" s="178"/>
      <c r="C5" s="190"/>
      <c r="D5" s="190"/>
      <c r="E5" s="190"/>
      <c r="F5" s="190"/>
      <c r="G5" s="162" t="s">
        <v>711</v>
      </c>
    </row>
    <row r="6" spans="1:10" ht="57" customHeight="1" x14ac:dyDescent="0.2">
      <c r="A6" s="105" t="s">
        <v>50</v>
      </c>
      <c r="B6" s="106" t="s">
        <v>439</v>
      </c>
      <c r="C6" s="106" t="s">
        <v>413</v>
      </c>
      <c r="D6" s="106" t="s">
        <v>414</v>
      </c>
      <c r="E6" s="106" t="s">
        <v>415</v>
      </c>
      <c r="F6" s="106" t="s">
        <v>412</v>
      </c>
      <c r="G6" s="107" t="s">
        <v>49</v>
      </c>
    </row>
    <row r="7" spans="1:10" ht="23.1" customHeight="1" thickBot="1" x14ac:dyDescent="0.25">
      <c r="A7" s="343" t="s">
        <v>60</v>
      </c>
      <c r="B7" s="479">
        <v>0.6</v>
      </c>
      <c r="C7" s="479">
        <v>2.335</v>
      </c>
      <c r="D7" s="479">
        <v>6.2249999999999996</v>
      </c>
      <c r="E7" s="492">
        <v>197.2</v>
      </c>
      <c r="F7" s="485">
        <v>2.3449999999999998</v>
      </c>
      <c r="G7" s="344" t="s">
        <v>63</v>
      </c>
    </row>
    <row r="8" spans="1:10" ht="23.1" customHeight="1" thickBot="1" x14ac:dyDescent="0.25">
      <c r="A8" s="111" t="s">
        <v>21</v>
      </c>
      <c r="B8" s="480">
        <v>0.71</v>
      </c>
      <c r="C8" s="480">
        <v>3.09</v>
      </c>
      <c r="D8" s="480">
        <v>9.254999999999999</v>
      </c>
      <c r="E8" s="279">
        <v>57.5</v>
      </c>
      <c r="F8" s="486">
        <v>2.4249999999999998</v>
      </c>
      <c r="G8" s="98" t="s">
        <v>44</v>
      </c>
    </row>
    <row r="9" spans="1:10" ht="23.1" customHeight="1" thickBot="1" x14ac:dyDescent="0.25">
      <c r="A9" s="115" t="s">
        <v>17</v>
      </c>
      <c r="B9" s="481">
        <v>0.77499999999999991</v>
      </c>
      <c r="C9" s="481">
        <v>4.8699999999999992</v>
      </c>
      <c r="D9" s="490">
        <v>78.995000000000005</v>
      </c>
      <c r="E9" s="280">
        <v>199.7</v>
      </c>
      <c r="F9" s="487">
        <v>6.97</v>
      </c>
      <c r="G9" s="100" t="s">
        <v>67</v>
      </c>
    </row>
    <row r="10" spans="1:10" ht="23.1" customHeight="1" thickBot="1" x14ac:dyDescent="0.25">
      <c r="A10" s="111" t="s">
        <v>61</v>
      </c>
      <c r="B10" s="482">
        <v>0.505</v>
      </c>
      <c r="C10" s="482">
        <v>2.87</v>
      </c>
      <c r="D10" s="491">
        <v>8.9350000000000005</v>
      </c>
      <c r="E10" s="281">
        <v>144.4</v>
      </c>
      <c r="F10" s="482">
        <v>3.5300000000000002</v>
      </c>
      <c r="G10" s="98" t="s">
        <v>127</v>
      </c>
    </row>
    <row r="11" spans="1:10" ht="23.1" customHeight="1" thickBot="1" x14ac:dyDescent="0.25">
      <c r="A11" s="115" t="s">
        <v>15</v>
      </c>
      <c r="B11" s="483">
        <v>0.89</v>
      </c>
      <c r="C11" s="483">
        <v>2</v>
      </c>
      <c r="D11" s="483">
        <v>20.49</v>
      </c>
      <c r="E11" s="282">
        <v>374.35</v>
      </c>
      <c r="F11" s="487">
        <v>6.6850000000000005</v>
      </c>
      <c r="G11" s="100" t="s">
        <v>68</v>
      </c>
    </row>
    <row r="12" spans="1:10" ht="23.1" customHeight="1" thickBot="1" x14ac:dyDescent="0.25">
      <c r="A12" s="111" t="s">
        <v>19</v>
      </c>
      <c r="B12" s="480">
        <v>0.77</v>
      </c>
      <c r="C12" s="480">
        <v>3.35</v>
      </c>
      <c r="D12" s="480">
        <v>9.26</v>
      </c>
      <c r="E12" s="279">
        <v>75.3</v>
      </c>
      <c r="F12" s="486">
        <v>3.3149999999999999</v>
      </c>
      <c r="G12" s="98" t="s">
        <v>69</v>
      </c>
    </row>
    <row r="13" spans="1:10" ht="23.1" customHeight="1" thickBot="1" x14ac:dyDescent="0.25">
      <c r="A13" s="115" t="s">
        <v>74</v>
      </c>
      <c r="B13" s="481">
        <v>0.70499999999999996</v>
      </c>
      <c r="C13" s="481">
        <v>1.88</v>
      </c>
      <c r="D13" s="481">
        <v>1.71</v>
      </c>
      <c r="E13" s="280">
        <v>36.549999999999997</v>
      </c>
      <c r="F13" s="487">
        <v>4.53</v>
      </c>
      <c r="G13" s="100" t="s">
        <v>75</v>
      </c>
    </row>
    <row r="14" spans="1:10" ht="23.1" customHeight="1" thickBot="1" x14ac:dyDescent="0.25">
      <c r="A14" s="111" t="s">
        <v>43</v>
      </c>
      <c r="B14" s="480">
        <v>1.1950000000000001</v>
      </c>
      <c r="C14" s="480">
        <v>1.4650000000000001</v>
      </c>
      <c r="D14" s="480">
        <v>5.1549999999999994</v>
      </c>
      <c r="E14" s="279">
        <v>23.450000000000003</v>
      </c>
      <c r="F14" s="482">
        <v>6.0699999999999994</v>
      </c>
      <c r="G14" s="98" t="s">
        <v>45</v>
      </c>
    </row>
    <row r="15" spans="1:10" ht="23.1" customHeight="1" thickBot="1" x14ac:dyDescent="0.25">
      <c r="A15" s="115" t="s">
        <v>52</v>
      </c>
      <c r="B15" s="481">
        <v>0.255</v>
      </c>
      <c r="C15" s="481">
        <v>1.585</v>
      </c>
      <c r="D15" s="481">
        <v>14.095000000000001</v>
      </c>
      <c r="E15" s="280">
        <v>163.15</v>
      </c>
      <c r="F15" s="488">
        <v>2.915</v>
      </c>
      <c r="G15" s="100" t="s">
        <v>46</v>
      </c>
    </row>
    <row r="16" spans="1:10" ht="23.1" customHeight="1" thickBot="1" x14ac:dyDescent="0.25">
      <c r="A16" s="111" t="s">
        <v>41</v>
      </c>
      <c r="B16" s="480">
        <v>0.255</v>
      </c>
      <c r="C16" s="480">
        <v>3.69</v>
      </c>
      <c r="D16" s="480">
        <v>6.2850000000000001</v>
      </c>
      <c r="E16" s="279">
        <v>118.80000000000001</v>
      </c>
      <c r="F16" s="486">
        <v>4.585</v>
      </c>
      <c r="G16" s="98" t="s">
        <v>47</v>
      </c>
    </row>
    <row r="17" spans="1:11" ht="23.1" customHeight="1" x14ac:dyDescent="0.2">
      <c r="A17" s="119" t="s">
        <v>42</v>
      </c>
      <c r="B17" s="484">
        <v>0.59000000000000008</v>
      </c>
      <c r="C17" s="484">
        <v>1.87</v>
      </c>
      <c r="D17" s="484">
        <v>5.24</v>
      </c>
      <c r="E17" s="283">
        <v>93.15</v>
      </c>
      <c r="F17" s="489">
        <v>4.2149999999999999</v>
      </c>
      <c r="G17" s="148" t="s">
        <v>48</v>
      </c>
    </row>
    <row r="18" spans="1:11" ht="18" customHeight="1" thickBot="1" x14ac:dyDescent="0.25">
      <c r="A18" s="174" t="s">
        <v>416</v>
      </c>
      <c r="B18" s="174"/>
      <c r="C18" s="149"/>
      <c r="D18" s="149"/>
      <c r="E18" s="149"/>
      <c r="F18" s="149"/>
      <c r="G18" s="346" t="s">
        <v>417</v>
      </c>
    </row>
    <row r="19" spans="1:11" s="158" customFormat="1" ht="17.100000000000001" hidden="1" customHeight="1" thickTop="1" thickBot="1" x14ac:dyDescent="0.25">
      <c r="A19" s="390" t="s">
        <v>438</v>
      </c>
      <c r="B19" s="390"/>
      <c r="C19" s="294"/>
      <c r="D19" s="294"/>
      <c r="E19" s="294"/>
      <c r="F19" s="294"/>
      <c r="G19" s="389" t="s">
        <v>437</v>
      </c>
    </row>
    <row r="20" spans="1:11" s="302" customFormat="1" ht="14.85" customHeight="1" thickTop="1" x14ac:dyDescent="0.2">
      <c r="A20" s="311" t="s">
        <v>354</v>
      </c>
      <c r="B20" s="311"/>
      <c r="C20" s="310"/>
      <c r="D20" s="310"/>
      <c r="E20" s="310"/>
      <c r="F20" s="982" t="s">
        <v>379</v>
      </c>
      <c r="G20" s="982"/>
    </row>
    <row r="21" spans="1:11" s="158" customFormat="1" ht="15.6" customHeight="1" x14ac:dyDescent="0.2">
      <c r="A21" s="327" t="s">
        <v>520</v>
      </c>
      <c r="G21" s="160" t="s">
        <v>519</v>
      </c>
      <c r="J21" s="173"/>
      <c r="K21" s="173"/>
    </row>
    <row r="22" spans="1:11" s="7" customFormat="1" ht="17.850000000000001" customHeight="1" x14ac:dyDescent="0.2"/>
  </sheetData>
  <mergeCells count="5">
    <mergeCell ref="A1:G1"/>
    <mergeCell ref="A2:G2"/>
    <mergeCell ref="A3:G3"/>
    <mergeCell ref="A4:G4"/>
    <mergeCell ref="F20:G20"/>
  </mergeCells>
  <printOptions horizontalCentered="1" verticalCentered="1"/>
  <pageMargins left="0" right="0" top="0" bottom="0" header="0" footer="0"/>
  <pageSetup paperSize="9" scale="9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6"/>
  <sheetViews>
    <sheetView rightToLeft="1" view="pageBreakPreview" zoomScaleNormal="100" zoomScaleSheetLayoutView="100" workbookViewId="0">
      <selection activeCell="M15" sqref="M15"/>
    </sheetView>
  </sheetViews>
  <sheetFormatPr defaultColWidth="8.7109375" defaultRowHeight="12.75" x14ac:dyDescent="0.2"/>
  <cols>
    <col min="1" max="1" width="14.5703125" style="1" customWidth="1"/>
    <col min="2" max="2" width="25" style="1" customWidth="1"/>
    <col min="3" max="6" width="12" style="1" bestFit="1" customWidth="1"/>
    <col min="7" max="8" width="12" style="1" customWidth="1"/>
    <col min="9" max="9" width="23.42578125" style="1" customWidth="1"/>
    <col min="10" max="10" width="16.7109375" style="1" customWidth="1"/>
    <col min="11" max="16384" width="8.7109375" style="1"/>
  </cols>
  <sheetData>
    <row r="1" spans="1:10" ht="18" x14ac:dyDescent="0.2">
      <c r="A1" s="995" t="s">
        <v>679</v>
      </c>
      <c r="B1" s="995"/>
      <c r="C1" s="995"/>
      <c r="D1" s="995"/>
      <c r="E1" s="995"/>
      <c r="F1" s="995"/>
      <c r="G1" s="995"/>
      <c r="H1" s="995"/>
      <c r="I1" s="995"/>
      <c r="J1" s="995"/>
    </row>
    <row r="2" spans="1:10" ht="18" x14ac:dyDescent="0.25">
      <c r="A2" s="972" t="s">
        <v>545</v>
      </c>
      <c r="B2" s="972"/>
      <c r="C2" s="972"/>
      <c r="D2" s="972"/>
      <c r="E2" s="972"/>
      <c r="F2" s="972"/>
      <c r="G2" s="972"/>
      <c r="H2" s="972"/>
      <c r="I2" s="972"/>
      <c r="J2" s="972"/>
    </row>
    <row r="3" spans="1:10" ht="15.75" x14ac:dyDescent="0.25">
      <c r="A3" s="996" t="s">
        <v>680</v>
      </c>
      <c r="B3" s="996"/>
      <c r="C3" s="996"/>
      <c r="D3" s="996"/>
      <c r="E3" s="996"/>
      <c r="F3" s="996"/>
      <c r="G3" s="996"/>
      <c r="H3" s="996"/>
      <c r="I3" s="996"/>
      <c r="J3" s="996"/>
    </row>
    <row r="4" spans="1:10" ht="15.75" x14ac:dyDescent="0.25">
      <c r="A4" s="971" t="s">
        <v>736</v>
      </c>
      <c r="B4" s="971"/>
      <c r="C4" s="971"/>
      <c r="D4" s="971"/>
      <c r="E4" s="971"/>
      <c r="F4" s="971"/>
      <c r="G4" s="971"/>
      <c r="H4" s="971"/>
      <c r="I4" s="971"/>
      <c r="J4" s="971"/>
    </row>
    <row r="5" spans="1:10" ht="15.75" x14ac:dyDescent="0.2">
      <c r="A5" s="358" t="s">
        <v>712</v>
      </c>
      <c r="B5" s="359"/>
      <c r="C5" s="349"/>
      <c r="D5" s="349"/>
      <c r="E5" s="349"/>
      <c r="F5" s="349"/>
      <c r="G5" s="349"/>
      <c r="H5" s="349"/>
      <c r="I5" s="349"/>
      <c r="J5" s="360" t="s">
        <v>713</v>
      </c>
    </row>
    <row r="6" spans="1:10" ht="25.5" x14ac:dyDescent="0.2">
      <c r="A6" s="361" t="s">
        <v>532</v>
      </c>
      <c r="B6" s="362" t="s">
        <v>533</v>
      </c>
      <c r="C6" s="363">
        <v>2017</v>
      </c>
      <c r="D6" s="363">
        <v>2018</v>
      </c>
      <c r="E6" s="363">
        <v>2019</v>
      </c>
      <c r="F6" s="363">
        <v>2020</v>
      </c>
      <c r="G6" s="363">
        <v>2021</v>
      </c>
      <c r="H6" s="363">
        <v>2022</v>
      </c>
      <c r="I6" s="364" t="s">
        <v>150</v>
      </c>
      <c r="J6" s="365" t="s">
        <v>156</v>
      </c>
    </row>
    <row r="7" spans="1:10" s="158" customFormat="1" ht="17.25" customHeight="1" x14ac:dyDescent="0.2">
      <c r="A7" s="997" t="s">
        <v>160</v>
      </c>
      <c r="B7" s="741" t="s">
        <v>21</v>
      </c>
      <c r="C7" s="742">
        <v>536050</v>
      </c>
      <c r="D7" s="742">
        <v>664959</v>
      </c>
      <c r="E7" s="742">
        <v>617576</v>
      </c>
      <c r="F7" s="743">
        <v>616839</v>
      </c>
      <c r="G7" s="744">
        <v>873084</v>
      </c>
      <c r="H7" s="744">
        <v>894035</v>
      </c>
      <c r="I7" s="745" t="s">
        <v>44</v>
      </c>
      <c r="J7" s="998" t="s">
        <v>151</v>
      </c>
    </row>
    <row r="8" spans="1:10" s="158" customFormat="1" ht="17.25" customHeight="1" x14ac:dyDescent="0.2">
      <c r="A8" s="991"/>
      <c r="B8" s="746" t="s">
        <v>159</v>
      </c>
      <c r="C8" s="747">
        <v>648337</v>
      </c>
      <c r="D8" s="747">
        <v>651880</v>
      </c>
      <c r="E8" s="747">
        <v>667637</v>
      </c>
      <c r="F8" s="748">
        <v>682011</v>
      </c>
      <c r="G8" s="747">
        <v>641784</v>
      </c>
      <c r="H8" s="747">
        <v>635379.84000000008</v>
      </c>
      <c r="I8" s="749" t="s">
        <v>152</v>
      </c>
      <c r="J8" s="993"/>
    </row>
    <row r="9" spans="1:10" s="158" customFormat="1" ht="17.25" customHeight="1" x14ac:dyDescent="0.2">
      <c r="A9" s="991"/>
      <c r="B9" s="746" t="s">
        <v>681</v>
      </c>
      <c r="C9" s="750">
        <f>C8</f>
        <v>648337</v>
      </c>
      <c r="D9" s="750">
        <f t="shared" ref="D9:H9" si="0">D8</f>
        <v>651880</v>
      </c>
      <c r="E9" s="750">
        <f t="shared" si="0"/>
        <v>667637</v>
      </c>
      <c r="F9" s="750">
        <f t="shared" si="0"/>
        <v>682011</v>
      </c>
      <c r="G9" s="750">
        <f t="shared" si="0"/>
        <v>641784</v>
      </c>
      <c r="H9" s="750">
        <f t="shared" si="0"/>
        <v>635379.84000000008</v>
      </c>
      <c r="I9" s="751" t="s">
        <v>684</v>
      </c>
      <c r="J9" s="993"/>
    </row>
    <row r="10" spans="1:10" s="158" customFormat="1" ht="17.25" customHeight="1" x14ac:dyDescent="0.2">
      <c r="A10" s="991"/>
      <c r="B10" s="752" t="s">
        <v>682</v>
      </c>
      <c r="C10" s="753">
        <f>C7+C8</f>
        <v>1184387</v>
      </c>
      <c r="D10" s="753">
        <f t="shared" ref="D10:F10" si="1">D7+D8</f>
        <v>1316839</v>
      </c>
      <c r="E10" s="753">
        <f t="shared" si="1"/>
        <v>1285213</v>
      </c>
      <c r="F10" s="753">
        <f t="shared" si="1"/>
        <v>1298850</v>
      </c>
      <c r="G10" s="753">
        <f>G7+G8</f>
        <v>1514868</v>
      </c>
      <c r="H10" s="753">
        <f>H7+H8</f>
        <v>1529414.84</v>
      </c>
      <c r="I10" s="754" t="s">
        <v>153</v>
      </c>
      <c r="J10" s="993"/>
    </row>
    <row r="11" spans="1:10" ht="17.25" customHeight="1" x14ac:dyDescent="0.2">
      <c r="A11" s="987" t="s">
        <v>161</v>
      </c>
      <c r="B11" s="761" t="s">
        <v>400</v>
      </c>
      <c r="C11" s="762">
        <v>140402</v>
      </c>
      <c r="D11" s="762">
        <v>2010</v>
      </c>
      <c r="E11" s="762">
        <v>0</v>
      </c>
      <c r="F11" s="762">
        <v>0</v>
      </c>
      <c r="G11" s="762">
        <v>5135486.7</v>
      </c>
      <c r="H11" s="762">
        <v>13048519.43</v>
      </c>
      <c r="I11" s="763" t="s">
        <v>401</v>
      </c>
      <c r="J11" s="988" t="s">
        <v>157</v>
      </c>
    </row>
    <row r="12" spans="1:10" ht="17.25" customHeight="1" x14ac:dyDescent="0.2">
      <c r="A12" s="987"/>
      <c r="B12" s="764" t="s">
        <v>390</v>
      </c>
      <c r="C12" s="765">
        <v>177969</v>
      </c>
      <c r="D12" s="765">
        <v>50306.400000000001</v>
      </c>
      <c r="E12" s="765">
        <v>0</v>
      </c>
      <c r="F12" s="765">
        <v>434000</v>
      </c>
      <c r="G12" s="765">
        <v>927800</v>
      </c>
      <c r="H12" s="765">
        <v>2000000</v>
      </c>
      <c r="I12" s="766" t="s">
        <v>394</v>
      </c>
      <c r="J12" s="988"/>
    </row>
    <row r="13" spans="1:10" ht="17.25" customHeight="1" x14ac:dyDescent="0.2">
      <c r="A13" s="987"/>
      <c r="B13" s="764" t="s">
        <v>730</v>
      </c>
      <c r="C13" s="765">
        <v>533036</v>
      </c>
      <c r="D13" s="765">
        <v>1058918</v>
      </c>
      <c r="E13" s="765">
        <v>611006</v>
      </c>
      <c r="F13" s="765">
        <v>1181706</v>
      </c>
      <c r="G13" s="765">
        <v>795830</v>
      </c>
      <c r="H13" s="765">
        <v>1074931.1000000001</v>
      </c>
      <c r="I13" s="766" t="s">
        <v>725</v>
      </c>
      <c r="J13" s="988"/>
    </row>
    <row r="14" spans="1:10" ht="17.25" customHeight="1" x14ac:dyDescent="0.2">
      <c r="A14" s="987"/>
      <c r="B14" s="767" t="s">
        <v>357</v>
      </c>
      <c r="C14" s="768">
        <v>3418673</v>
      </c>
      <c r="D14" s="768">
        <v>1945359</v>
      </c>
      <c r="E14" s="768">
        <v>3142310</v>
      </c>
      <c r="F14" s="768">
        <v>5134858</v>
      </c>
      <c r="G14" s="768">
        <v>2060220</v>
      </c>
      <c r="H14" s="769">
        <v>0</v>
      </c>
      <c r="I14" s="770" t="s">
        <v>146</v>
      </c>
      <c r="J14" s="988"/>
    </row>
    <row r="15" spans="1:10" ht="17.25" customHeight="1" x14ac:dyDescent="0.2">
      <c r="A15" s="987"/>
      <c r="B15" s="729" t="s">
        <v>732</v>
      </c>
      <c r="C15" s="760">
        <f>C12</f>
        <v>177969</v>
      </c>
      <c r="D15" s="760">
        <f t="shared" ref="D15:H15" si="2">D12</f>
        <v>50306.400000000001</v>
      </c>
      <c r="E15" s="760">
        <f t="shared" si="2"/>
        <v>0</v>
      </c>
      <c r="F15" s="760">
        <f t="shared" si="2"/>
        <v>434000</v>
      </c>
      <c r="G15" s="760">
        <f t="shared" si="2"/>
        <v>927800</v>
      </c>
      <c r="H15" s="760">
        <f t="shared" si="2"/>
        <v>2000000</v>
      </c>
      <c r="I15" s="730" t="s">
        <v>410</v>
      </c>
      <c r="J15" s="988"/>
    </row>
    <row r="16" spans="1:10" ht="17.25" customHeight="1" x14ac:dyDescent="0.2">
      <c r="A16" s="987"/>
      <c r="B16" s="731" t="s">
        <v>731</v>
      </c>
      <c r="C16" s="732">
        <f>C11+C14</f>
        <v>3559075</v>
      </c>
      <c r="D16" s="732">
        <f t="shared" ref="D16:H16" si="3">D11+D14</f>
        <v>1947369</v>
      </c>
      <c r="E16" s="732">
        <f t="shared" si="3"/>
        <v>3142310</v>
      </c>
      <c r="F16" s="732">
        <f t="shared" si="3"/>
        <v>5134858</v>
      </c>
      <c r="G16" s="732">
        <f t="shared" si="3"/>
        <v>7195706.7000000002</v>
      </c>
      <c r="H16" s="732">
        <f t="shared" si="3"/>
        <v>13048519.43</v>
      </c>
      <c r="I16" s="733" t="s">
        <v>411</v>
      </c>
      <c r="J16" s="988"/>
    </row>
    <row r="17" spans="1:10" ht="17.25" customHeight="1" x14ac:dyDescent="0.2">
      <c r="A17" s="989" t="s">
        <v>729</v>
      </c>
      <c r="B17" s="734" t="s">
        <v>21</v>
      </c>
      <c r="C17" s="735">
        <v>2661504</v>
      </c>
      <c r="D17" s="735">
        <v>2198780</v>
      </c>
      <c r="E17" s="735">
        <v>2501528</v>
      </c>
      <c r="F17" s="736">
        <v>2400963</v>
      </c>
      <c r="G17" s="737">
        <v>2239418</v>
      </c>
      <c r="H17" s="737">
        <v>2223933</v>
      </c>
      <c r="I17" s="738" t="s">
        <v>44</v>
      </c>
      <c r="J17" s="990" t="s">
        <v>726</v>
      </c>
    </row>
    <row r="18" spans="1:10" ht="17.25" customHeight="1" x14ac:dyDescent="0.2">
      <c r="A18" s="989"/>
      <c r="B18" s="537" t="s">
        <v>683</v>
      </c>
      <c r="C18" s="538">
        <f>C17</f>
        <v>2661504</v>
      </c>
      <c r="D18" s="538">
        <f t="shared" ref="D18:H18" si="4">D17</f>
        <v>2198780</v>
      </c>
      <c r="E18" s="538">
        <f t="shared" si="4"/>
        <v>2501528</v>
      </c>
      <c r="F18" s="538">
        <f t="shared" si="4"/>
        <v>2400963</v>
      </c>
      <c r="G18" s="538">
        <f t="shared" si="4"/>
        <v>2239418</v>
      </c>
      <c r="H18" s="538">
        <f t="shared" si="4"/>
        <v>2223933</v>
      </c>
      <c r="I18" s="539" t="s">
        <v>154</v>
      </c>
      <c r="J18" s="990"/>
    </row>
    <row r="19" spans="1:10" ht="17.25" customHeight="1" x14ac:dyDescent="0.2">
      <c r="A19" s="987" t="s">
        <v>162</v>
      </c>
      <c r="B19" s="761" t="s">
        <v>400</v>
      </c>
      <c r="C19" s="762">
        <v>37186</v>
      </c>
      <c r="D19" s="762">
        <v>39406</v>
      </c>
      <c r="E19" s="762">
        <v>40895.26</v>
      </c>
      <c r="F19" s="771">
        <v>36496.412263535552</v>
      </c>
      <c r="G19" s="772">
        <v>31207.637309067275</v>
      </c>
      <c r="H19" s="773">
        <v>13438.339999999998</v>
      </c>
      <c r="I19" s="366" t="s">
        <v>401</v>
      </c>
      <c r="J19" s="988" t="s">
        <v>158</v>
      </c>
    </row>
    <row r="20" spans="1:10" ht="17.25" customHeight="1" x14ac:dyDescent="0.2">
      <c r="A20" s="987"/>
      <c r="B20" s="764" t="s">
        <v>390</v>
      </c>
      <c r="C20" s="765">
        <v>15062</v>
      </c>
      <c r="D20" s="765">
        <v>27300</v>
      </c>
      <c r="E20" s="765">
        <v>18365.244299674268</v>
      </c>
      <c r="F20" s="774">
        <v>13896.673189823874</v>
      </c>
      <c r="G20" s="775">
        <v>12849.951251218719</v>
      </c>
      <c r="H20" s="776">
        <v>112058.15</v>
      </c>
      <c r="I20" s="366" t="s">
        <v>394</v>
      </c>
      <c r="J20" s="988"/>
    </row>
    <row r="21" spans="1:10" ht="17.25" customHeight="1" x14ac:dyDescent="0.2">
      <c r="A21" s="987"/>
      <c r="B21" s="764" t="s">
        <v>391</v>
      </c>
      <c r="C21" s="765">
        <v>13</v>
      </c>
      <c r="D21" s="765">
        <v>0</v>
      </c>
      <c r="E21" s="765">
        <v>0</v>
      </c>
      <c r="F21" s="774">
        <v>16677.25</v>
      </c>
      <c r="G21" s="775">
        <v>26494.300000000003</v>
      </c>
      <c r="H21" s="776">
        <v>12751.08</v>
      </c>
      <c r="I21" s="366" t="s">
        <v>395</v>
      </c>
      <c r="J21" s="988"/>
    </row>
    <row r="22" spans="1:10" ht="17.25" customHeight="1" x14ac:dyDescent="0.2">
      <c r="A22" s="987"/>
      <c r="B22" s="777" t="s">
        <v>159</v>
      </c>
      <c r="C22" s="778">
        <v>334</v>
      </c>
      <c r="D22" s="778">
        <v>1778</v>
      </c>
      <c r="E22" s="778">
        <v>163</v>
      </c>
      <c r="F22" s="779">
        <v>920</v>
      </c>
      <c r="G22" s="780">
        <v>1059</v>
      </c>
      <c r="H22" s="781">
        <v>0</v>
      </c>
      <c r="I22" s="366" t="s">
        <v>152</v>
      </c>
      <c r="J22" s="988"/>
    </row>
    <row r="23" spans="1:10" ht="17.25" customHeight="1" x14ac:dyDescent="0.2">
      <c r="A23" s="987"/>
      <c r="B23" s="782" t="s">
        <v>393</v>
      </c>
      <c r="C23" s="783">
        <f>C20+C21+C22</f>
        <v>15409</v>
      </c>
      <c r="D23" s="783">
        <f>D20+D21+D22</f>
        <v>29078</v>
      </c>
      <c r="E23" s="783">
        <f t="shared" ref="E23:H23" si="5">E20+E21+E22</f>
        <v>18528.244299674268</v>
      </c>
      <c r="F23" s="783">
        <f t="shared" si="5"/>
        <v>31493.923189823872</v>
      </c>
      <c r="G23" s="783">
        <f t="shared" si="5"/>
        <v>40403.251251218724</v>
      </c>
      <c r="H23" s="784">
        <f t="shared" si="5"/>
        <v>124809.23</v>
      </c>
      <c r="I23" s="536" t="s">
        <v>397</v>
      </c>
      <c r="J23" s="988"/>
    </row>
    <row r="24" spans="1:10" ht="17.25" customHeight="1" x14ac:dyDescent="0.2">
      <c r="A24" s="987"/>
      <c r="B24" s="782" t="s">
        <v>392</v>
      </c>
      <c r="C24" s="785">
        <f>C19</f>
        <v>37186</v>
      </c>
      <c r="D24" s="785">
        <f t="shared" ref="D24:H24" si="6">D19</f>
        <v>39406</v>
      </c>
      <c r="E24" s="785">
        <f t="shared" si="6"/>
        <v>40895.26</v>
      </c>
      <c r="F24" s="785">
        <f t="shared" si="6"/>
        <v>36496.412263535552</v>
      </c>
      <c r="G24" s="785">
        <f t="shared" si="6"/>
        <v>31207.637309067275</v>
      </c>
      <c r="H24" s="786">
        <f t="shared" si="6"/>
        <v>13438.339999999998</v>
      </c>
      <c r="I24" s="536" t="s">
        <v>396</v>
      </c>
      <c r="J24" s="988"/>
    </row>
    <row r="25" spans="1:10" s="158" customFormat="1" ht="17.25" customHeight="1" x14ac:dyDescent="0.2">
      <c r="A25" s="991" t="s">
        <v>728</v>
      </c>
      <c r="B25" s="755" t="s">
        <v>21</v>
      </c>
      <c r="C25" s="756">
        <v>171912</v>
      </c>
      <c r="D25" s="756">
        <v>110436</v>
      </c>
      <c r="E25" s="756">
        <v>81754</v>
      </c>
      <c r="F25" s="756">
        <v>263218</v>
      </c>
      <c r="G25" s="756">
        <v>343126</v>
      </c>
      <c r="H25" s="756">
        <v>421218</v>
      </c>
      <c r="I25" s="757" t="s">
        <v>44</v>
      </c>
      <c r="J25" s="993" t="s">
        <v>727</v>
      </c>
    </row>
    <row r="26" spans="1:10" s="158" customFormat="1" ht="17.25" customHeight="1" x14ac:dyDescent="0.2">
      <c r="A26" s="991"/>
      <c r="B26" s="746" t="s">
        <v>159</v>
      </c>
      <c r="C26" s="747">
        <v>9491</v>
      </c>
      <c r="D26" s="747">
        <v>0</v>
      </c>
      <c r="E26" s="747">
        <v>0</v>
      </c>
      <c r="F26" s="747">
        <v>0</v>
      </c>
      <c r="G26" s="747">
        <v>0</v>
      </c>
      <c r="H26" s="758">
        <v>0</v>
      </c>
      <c r="I26" s="749" t="s">
        <v>152</v>
      </c>
      <c r="J26" s="993"/>
    </row>
    <row r="27" spans="1:10" s="158" customFormat="1" ht="17.25" customHeight="1" x14ac:dyDescent="0.2">
      <c r="A27" s="992"/>
      <c r="B27" s="746" t="s">
        <v>685</v>
      </c>
      <c r="C27" s="750">
        <f>C25+C26</f>
        <v>181403</v>
      </c>
      <c r="D27" s="750">
        <f>D25+D26</f>
        <v>110436</v>
      </c>
      <c r="E27" s="750">
        <f t="shared" ref="E27:H27" si="7">E25+E26</f>
        <v>81754</v>
      </c>
      <c r="F27" s="750">
        <f t="shared" si="7"/>
        <v>263218</v>
      </c>
      <c r="G27" s="750">
        <f t="shared" si="7"/>
        <v>343126</v>
      </c>
      <c r="H27" s="750">
        <f t="shared" si="7"/>
        <v>421218</v>
      </c>
      <c r="I27" s="751" t="s">
        <v>163</v>
      </c>
      <c r="J27" s="994"/>
    </row>
    <row r="28" spans="1:10" ht="17.25" customHeight="1" x14ac:dyDescent="0.2">
      <c r="A28" s="983" t="s">
        <v>398</v>
      </c>
      <c r="B28" s="984"/>
      <c r="C28" s="367">
        <f>C9+C15+C23</f>
        <v>841715</v>
      </c>
      <c r="D28" s="367">
        <f>D9+D15+D23</f>
        <v>731264.4</v>
      </c>
      <c r="E28" s="367">
        <f t="shared" ref="E28:H28" si="8">E9+E15+E23</f>
        <v>686165.24429967429</v>
      </c>
      <c r="F28" s="367">
        <f t="shared" si="8"/>
        <v>1147504.923189824</v>
      </c>
      <c r="G28" s="367">
        <f t="shared" si="8"/>
        <v>1609987.2512512188</v>
      </c>
      <c r="H28" s="367">
        <f t="shared" si="8"/>
        <v>2760189.07</v>
      </c>
      <c r="I28" s="985" t="s">
        <v>399</v>
      </c>
      <c r="J28" s="986"/>
    </row>
    <row r="29" spans="1:10" ht="17.25" customHeight="1" x14ac:dyDescent="0.2">
      <c r="A29" s="983" t="s">
        <v>688</v>
      </c>
      <c r="B29" s="984"/>
      <c r="C29" s="367">
        <f>C10+C16+C18+C24+C27</f>
        <v>7623555</v>
      </c>
      <c r="D29" s="367">
        <f t="shared" ref="D29:E29" si="9">D10+D16+D18+D24+D27</f>
        <v>5612830</v>
      </c>
      <c r="E29" s="367">
        <f t="shared" si="9"/>
        <v>7051700.2599999998</v>
      </c>
      <c r="F29" s="367">
        <f>F10+F16+F18+F24+F27</f>
        <v>9134385.412263535</v>
      </c>
      <c r="G29" s="367">
        <f>G10+G16+G18+G24+G27</f>
        <v>11324326.337309066</v>
      </c>
      <c r="H29" s="367">
        <f>H10+H16+H18+H24+H27</f>
        <v>17236523.609999999</v>
      </c>
      <c r="I29" s="985" t="s">
        <v>689</v>
      </c>
      <c r="J29" s="986"/>
    </row>
    <row r="30" spans="1:10" x14ac:dyDescent="0.2">
      <c r="A30" s="456" t="s">
        <v>733</v>
      </c>
      <c r="B30" s="739"/>
      <c r="C30" s="739"/>
      <c r="D30" s="739"/>
      <c r="E30" s="739"/>
      <c r="F30" s="739"/>
      <c r="G30" s="739"/>
      <c r="H30" s="739"/>
      <c r="I30" s="739"/>
      <c r="J30" s="740" t="s">
        <v>724</v>
      </c>
    </row>
    <row r="31" spans="1:10" x14ac:dyDescent="0.2">
      <c r="A31" s="456" t="s">
        <v>687</v>
      </c>
      <c r="B31" s="739"/>
      <c r="C31" s="739"/>
      <c r="D31" s="739"/>
      <c r="E31" s="739"/>
      <c r="F31" s="739"/>
      <c r="G31" s="739"/>
      <c r="H31" s="739"/>
      <c r="I31" s="739"/>
      <c r="J31" s="740" t="s">
        <v>686</v>
      </c>
    </row>
    <row r="32" spans="1:10" ht="12.6" customHeight="1" x14ac:dyDescent="0.2">
      <c r="A32" s="456" t="s">
        <v>734</v>
      </c>
      <c r="B32" s="739"/>
      <c r="C32" s="739"/>
      <c r="D32" s="739"/>
      <c r="E32" s="739"/>
      <c r="F32" s="739"/>
      <c r="G32" s="739"/>
      <c r="H32" s="739"/>
      <c r="I32" s="739"/>
      <c r="J32" s="740" t="s">
        <v>722</v>
      </c>
    </row>
    <row r="33" spans="1:10" x14ac:dyDescent="0.2">
      <c r="A33" s="456" t="s">
        <v>735</v>
      </c>
      <c r="B33" s="739"/>
      <c r="C33" s="739"/>
      <c r="D33" s="739"/>
      <c r="E33" s="739"/>
      <c r="F33" s="739"/>
      <c r="G33" s="739"/>
      <c r="H33" s="739"/>
      <c r="I33" s="739"/>
      <c r="J33" s="740" t="s">
        <v>723</v>
      </c>
    </row>
    <row r="34" spans="1:10" x14ac:dyDescent="0.2">
      <c r="A34" s="456" t="s">
        <v>720</v>
      </c>
      <c r="B34" s="739"/>
      <c r="C34" s="739"/>
      <c r="D34" s="739"/>
      <c r="E34" s="739"/>
      <c r="F34" s="739"/>
      <c r="G34" s="739"/>
      <c r="H34" s="739"/>
      <c r="I34" s="739"/>
      <c r="J34" s="740" t="s">
        <v>721</v>
      </c>
    </row>
    <row r="35" spans="1:10" x14ac:dyDescent="0.2">
      <c r="A35" s="739" t="s">
        <v>529</v>
      </c>
      <c r="B35" s="739"/>
      <c r="C35" s="739"/>
      <c r="D35" s="739"/>
      <c r="E35" s="739"/>
      <c r="F35" s="739"/>
      <c r="G35" s="739"/>
      <c r="H35" s="739"/>
      <c r="I35" s="739"/>
      <c r="J35" s="740" t="s">
        <v>531</v>
      </c>
    </row>
    <row r="36" spans="1:10" x14ac:dyDescent="0.2">
      <c r="A36" s="610"/>
      <c r="J36" s="293"/>
    </row>
  </sheetData>
  <mergeCells count="18">
    <mergeCell ref="A1:J1"/>
    <mergeCell ref="A2:J2"/>
    <mergeCell ref="A3:J3"/>
    <mergeCell ref="A4:J4"/>
    <mergeCell ref="A7:A10"/>
    <mergeCell ref="J7:J10"/>
    <mergeCell ref="A29:B29"/>
    <mergeCell ref="I29:J29"/>
    <mergeCell ref="A28:B28"/>
    <mergeCell ref="I28:J28"/>
    <mergeCell ref="A11:A16"/>
    <mergeCell ref="J11:J16"/>
    <mergeCell ref="A17:A18"/>
    <mergeCell ref="J17:J18"/>
    <mergeCell ref="A25:A27"/>
    <mergeCell ref="J25:J27"/>
    <mergeCell ref="J19:J24"/>
    <mergeCell ref="A19:A24"/>
  </mergeCells>
  <printOptions horizontalCentered="1" verticalCentered="1"/>
  <pageMargins left="0" right="0" top="0" bottom="0" header="0" footer="0"/>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E72DF-BDBE-4AF0-B5BB-6DFA65DA0690}">
  <dimension ref="A1:S18"/>
  <sheetViews>
    <sheetView rightToLeft="1" view="pageBreakPreview" zoomScaleNormal="100" zoomScaleSheetLayoutView="100" workbookViewId="0">
      <selection activeCell="G12" sqref="G12"/>
    </sheetView>
  </sheetViews>
  <sheetFormatPr defaultColWidth="8.7109375" defaultRowHeight="12.75" x14ac:dyDescent="0.2"/>
  <cols>
    <col min="1" max="1" width="22.7109375" style="688" customWidth="1"/>
    <col min="2" max="7" width="10.28515625" style="688" customWidth="1"/>
    <col min="8" max="8" width="29.42578125" style="688" customWidth="1"/>
    <col min="9" max="16384" width="8.7109375" style="688"/>
  </cols>
  <sheetData>
    <row r="1" spans="1:19" ht="21" customHeight="1" x14ac:dyDescent="0.2">
      <c r="A1" s="941" t="s">
        <v>633</v>
      </c>
      <c r="B1" s="941"/>
      <c r="C1" s="941"/>
      <c r="D1" s="941"/>
      <c r="E1" s="941"/>
      <c r="F1" s="941"/>
      <c r="G1" s="941"/>
      <c r="H1" s="941"/>
    </row>
    <row r="2" spans="1:19" ht="18" x14ac:dyDescent="0.2">
      <c r="A2" s="941" t="s">
        <v>545</v>
      </c>
      <c r="B2" s="941"/>
      <c r="C2" s="941"/>
      <c r="D2" s="941"/>
      <c r="E2" s="941"/>
      <c r="F2" s="941"/>
      <c r="G2" s="941"/>
      <c r="H2" s="941"/>
    </row>
    <row r="3" spans="1:19" ht="15.75" x14ac:dyDescent="0.2">
      <c r="A3" s="942" t="s">
        <v>634</v>
      </c>
      <c r="B3" s="942"/>
      <c r="C3" s="942"/>
      <c r="D3" s="942"/>
      <c r="E3" s="942"/>
      <c r="F3" s="942"/>
      <c r="G3" s="942"/>
      <c r="H3" s="942"/>
    </row>
    <row r="4" spans="1:19" ht="15.75" x14ac:dyDescent="0.2">
      <c r="A4" s="943" t="s">
        <v>545</v>
      </c>
      <c r="B4" s="943"/>
      <c r="C4" s="943"/>
      <c r="D4" s="943"/>
      <c r="E4" s="943"/>
      <c r="F4" s="943"/>
      <c r="G4" s="943"/>
      <c r="H4" s="943"/>
    </row>
    <row r="5" spans="1:19" s="692" customFormat="1" ht="18" x14ac:dyDescent="0.2">
      <c r="A5" s="689" t="s">
        <v>714</v>
      </c>
      <c r="B5" s="690"/>
      <c r="C5" s="690"/>
      <c r="D5" s="690"/>
      <c r="E5" s="690"/>
      <c r="F5" s="690"/>
      <c r="G5" s="690"/>
      <c r="H5" s="691" t="s">
        <v>715</v>
      </c>
    </row>
    <row r="6" spans="1:19" ht="24.95" customHeight="1" x14ac:dyDescent="0.2">
      <c r="A6" s="999" t="s">
        <v>32</v>
      </c>
      <c r="B6" s="1002" t="s">
        <v>635</v>
      </c>
      <c r="C6" s="1002"/>
      <c r="D6" s="1002"/>
      <c r="E6" s="1002"/>
      <c r="F6" s="1002"/>
      <c r="G6" s="1002"/>
      <c r="H6" s="1003" t="s">
        <v>51</v>
      </c>
    </row>
    <row r="7" spans="1:19" ht="23.1" customHeight="1" x14ac:dyDescent="0.2">
      <c r="A7" s="1000"/>
      <c r="B7" s="1006" t="s">
        <v>636</v>
      </c>
      <c r="C7" s="1006"/>
      <c r="D7" s="1006"/>
      <c r="E7" s="1006"/>
      <c r="F7" s="1006"/>
      <c r="G7" s="1006"/>
      <c r="H7" s="1004"/>
    </row>
    <row r="8" spans="1:19" ht="20.100000000000001" customHeight="1" x14ac:dyDescent="0.2">
      <c r="A8" s="1000"/>
      <c r="B8" s="693" t="s">
        <v>637</v>
      </c>
      <c r="C8" s="694" t="s">
        <v>638</v>
      </c>
      <c r="D8" s="694" t="s">
        <v>639</v>
      </c>
      <c r="E8" s="694" t="s">
        <v>640</v>
      </c>
      <c r="F8" s="694" t="s">
        <v>641</v>
      </c>
      <c r="G8" s="694" t="s">
        <v>3</v>
      </c>
      <c r="H8" s="1004"/>
    </row>
    <row r="9" spans="1:19" ht="14.45" customHeight="1" x14ac:dyDescent="0.2">
      <c r="A9" s="1001"/>
      <c r="B9" s="695" t="s">
        <v>642</v>
      </c>
      <c r="C9" s="696" t="s">
        <v>643</v>
      </c>
      <c r="D9" s="696" t="s">
        <v>644</v>
      </c>
      <c r="E9" s="696" t="s">
        <v>645</v>
      </c>
      <c r="F9" s="696" t="s">
        <v>646</v>
      </c>
      <c r="G9" s="696" t="s">
        <v>4</v>
      </c>
      <c r="H9" s="1005"/>
    </row>
    <row r="10" spans="1:19" ht="26.25" customHeight="1" thickBot="1" x14ac:dyDescent="0.25">
      <c r="A10" s="697">
        <v>2017</v>
      </c>
      <c r="B10" s="717">
        <v>393.4</v>
      </c>
      <c r="C10" s="717">
        <v>384.9</v>
      </c>
      <c r="D10" s="717">
        <v>188.5</v>
      </c>
      <c r="E10" s="720">
        <v>3646</v>
      </c>
      <c r="F10" s="720">
        <v>37503</v>
      </c>
      <c r="G10" s="720">
        <f>SUM(B10:F10)</f>
        <v>42115.8</v>
      </c>
      <c r="H10" s="698">
        <v>2017</v>
      </c>
    </row>
    <row r="11" spans="1:19" ht="26.25" customHeight="1" thickBot="1" x14ac:dyDescent="0.25">
      <c r="A11" s="699">
        <v>2018</v>
      </c>
      <c r="B11" s="718">
        <v>179.8</v>
      </c>
      <c r="C11" s="718">
        <v>162</v>
      </c>
      <c r="D11" s="718">
        <v>112.2</v>
      </c>
      <c r="E11" s="721">
        <v>7287</v>
      </c>
      <c r="F11" s="721">
        <v>29638</v>
      </c>
      <c r="G11" s="721">
        <f>SUM(B11:F11)</f>
        <v>37379</v>
      </c>
      <c r="H11" s="700">
        <v>2018</v>
      </c>
    </row>
    <row r="12" spans="1:19" ht="29.25" customHeight="1" thickBot="1" x14ac:dyDescent="0.25">
      <c r="A12" s="701">
        <v>2019</v>
      </c>
      <c r="B12" s="719">
        <v>76</v>
      </c>
      <c r="C12" s="719">
        <v>60.000000000000007</v>
      </c>
      <c r="D12" s="719">
        <v>76.820000000000007</v>
      </c>
      <c r="E12" s="722">
        <v>6622</v>
      </c>
      <c r="F12" s="722">
        <v>7028</v>
      </c>
      <c r="G12" s="720">
        <f t="shared" ref="G12:G15" si="0">SUM(B12:F12)</f>
        <v>13862.82</v>
      </c>
      <c r="H12" s="702">
        <v>2019</v>
      </c>
    </row>
    <row r="13" spans="1:19" ht="26.25" customHeight="1" thickBot="1" x14ac:dyDescent="0.25">
      <c r="A13" s="699">
        <v>2020</v>
      </c>
      <c r="B13" s="718">
        <v>136.80000000000001</v>
      </c>
      <c r="C13" s="718">
        <v>110.6</v>
      </c>
      <c r="D13" s="718">
        <v>126.6</v>
      </c>
      <c r="E13" s="724">
        <v>6497</v>
      </c>
      <c r="F13" s="724">
        <v>5853</v>
      </c>
      <c r="G13" s="721">
        <f t="shared" si="0"/>
        <v>12724</v>
      </c>
      <c r="H13" s="700">
        <v>2020</v>
      </c>
    </row>
    <row r="14" spans="1:19" ht="26.25" customHeight="1" thickBot="1" x14ac:dyDescent="0.25">
      <c r="A14" s="703">
        <v>2021</v>
      </c>
      <c r="B14" s="723">
        <v>1222</v>
      </c>
      <c r="C14" s="704">
        <v>246</v>
      </c>
      <c r="D14" s="705">
        <v>508</v>
      </c>
      <c r="E14" s="723">
        <v>8677</v>
      </c>
      <c r="F14" s="723">
        <v>11045</v>
      </c>
      <c r="G14" s="720">
        <f t="shared" si="0"/>
        <v>21698</v>
      </c>
      <c r="H14" s="706">
        <v>2021</v>
      </c>
    </row>
    <row r="15" spans="1:19" ht="26.25" customHeight="1" x14ac:dyDescent="0.2">
      <c r="A15" s="725">
        <v>2022</v>
      </c>
      <c r="B15" s="726">
        <v>1248</v>
      </c>
      <c r="C15" s="727">
        <v>168</v>
      </c>
      <c r="D15" s="727">
        <v>675</v>
      </c>
      <c r="E15" s="726">
        <v>7308</v>
      </c>
      <c r="F15" s="726">
        <v>17793</v>
      </c>
      <c r="G15" s="851">
        <f t="shared" si="0"/>
        <v>27192</v>
      </c>
      <c r="H15" s="728">
        <v>2022</v>
      </c>
    </row>
    <row r="16" spans="1:19" s="692" customFormat="1" ht="23.25" customHeight="1" x14ac:dyDescent="0.2">
      <c r="A16" s="710" t="s">
        <v>647</v>
      </c>
      <c r="B16" s="710"/>
      <c r="C16" s="710"/>
      <c r="D16" s="710"/>
      <c r="E16" s="710"/>
      <c r="F16" s="710"/>
      <c r="G16" s="710"/>
      <c r="H16" s="710" t="s">
        <v>526</v>
      </c>
      <c r="I16" s="707"/>
      <c r="J16" s="707"/>
      <c r="L16" s="708"/>
      <c r="M16" s="709"/>
      <c r="N16" s="709"/>
      <c r="O16" s="709"/>
      <c r="P16" s="709"/>
      <c r="Q16" s="709"/>
      <c r="R16" s="709"/>
      <c r="S16" s="709"/>
    </row>
    <row r="18" spans="1:8" ht="15" x14ac:dyDescent="0.25">
      <c r="A18" s="711"/>
      <c r="B18" s="711"/>
      <c r="C18" s="711"/>
      <c r="D18" s="711"/>
      <c r="E18" s="711"/>
      <c r="F18" s="711"/>
      <c r="G18" s="711"/>
      <c r="H18" s="711"/>
    </row>
  </sheetData>
  <mergeCells count="8">
    <mergeCell ref="A1:H1"/>
    <mergeCell ref="A2:H2"/>
    <mergeCell ref="A3:H3"/>
    <mergeCell ref="A4:H4"/>
    <mergeCell ref="A6:A9"/>
    <mergeCell ref="B6:G6"/>
    <mergeCell ref="H6:H9"/>
    <mergeCell ref="B7:G7"/>
  </mergeCells>
  <printOptions horizontalCentered="1" verticalCentered="1"/>
  <pageMargins left="0" right="0" top="0" bottom="0" header="0" footer="0"/>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4B468-A822-41BC-A418-FAC1802C43FB}">
  <dimension ref="A1:U21"/>
  <sheetViews>
    <sheetView rightToLeft="1" view="pageBreakPreview" zoomScaleNormal="100" zoomScaleSheetLayoutView="100" workbookViewId="0">
      <selection activeCell="C11" sqref="C11"/>
    </sheetView>
  </sheetViews>
  <sheetFormatPr defaultColWidth="8.7109375" defaultRowHeight="12.75" x14ac:dyDescent="0.2"/>
  <cols>
    <col min="1" max="1" width="22.7109375" style="688" customWidth="1"/>
    <col min="2" max="2" width="17.140625" style="688" customWidth="1"/>
    <col min="3" max="3" width="11.85546875" style="688" customWidth="1"/>
    <col min="4" max="4" width="10.7109375" style="688" customWidth="1"/>
    <col min="5" max="5" width="11.42578125" style="688" customWidth="1"/>
    <col min="6" max="6" width="12.140625" style="688" customWidth="1"/>
    <col min="7" max="7" width="12.7109375" style="688" customWidth="1"/>
    <col min="8" max="8" width="11.85546875" style="688" customWidth="1"/>
    <col min="9" max="9" width="13.5703125" style="688" customWidth="1"/>
    <col min="10" max="10" width="29.42578125" style="688" customWidth="1"/>
    <col min="11" max="16384" width="8.7109375" style="688"/>
  </cols>
  <sheetData>
    <row r="1" spans="1:21" ht="21" customHeight="1" x14ac:dyDescent="0.2">
      <c r="A1" s="941" t="s">
        <v>648</v>
      </c>
      <c r="B1" s="941"/>
      <c r="C1" s="941"/>
      <c r="D1" s="941"/>
      <c r="E1" s="941"/>
      <c r="F1" s="941"/>
      <c r="G1" s="941"/>
      <c r="H1" s="941"/>
      <c r="I1" s="941"/>
      <c r="J1" s="941"/>
    </row>
    <row r="2" spans="1:21" ht="18" x14ac:dyDescent="0.2">
      <c r="A2" s="941" t="s">
        <v>564</v>
      </c>
      <c r="B2" s="941"/>
      <c r="C2" s="941"/>
      <c r="D2" s="941"/>
      <c r="E2" s="941"/>
      <c r="F2" s="941"/>
      <c r="G2" s="941"/>
      <c r="H2" s="941"/>
      <c r="I2" s="941"/>
      <c r="J2" s="941"/>
    </row>
    <row r="3" spans="1:21" ht="15.75" x14ac:dyDescent="0.2">
      <c r="A3" s="942" t="s">
        <v>649</v>
      </c>
      <c r="B3" s="942"/>
      <c r="C3" s="942"/>
      <c r="D3" s="942"/>
      <c r="E3" s="942"/>
      <c r="F3" s="942"/>
      <c r="G3" s="942"/>
      <c r="H3" s="942"/>
      <c r="I3" s="942"/>
      <c r="J3" s="942"/>
    </row>
    <row r="4" spans="1:21" ht="15.75" x14ac:dyDescent="0.2">
      <c r="A4" s="943" t="s">
        <v>545</v>
      </c>
      <c r="B4" s="943"/>
      <c r="C4" s="943"/>
      <c r="D4" s="943"/>
      <c r="E4" s="943"/>
      <c r="F4" s="943"/>
      <c r="G4" s="943"/>
      <c r="H4" s="943"/>
      <c r="I4" s="943"/>
      <c r="J4" s="943"/>
    </row>
    <row r="5" spans="1:21" s="692" customFormat="1" ht="18" x14ac:dyDescent="0.2">
      <c r="A5" s="689" t="s">
        <v>675</v>
      </c>
      <c r="B5" s="712"/>
      <c r="D5" s="690"/>
      <c r="E5" s="690"/>
      <c r="F5" s="690"/>
      <c r="G5" s="690"/>
      <c r="H5" s="690"/>
      <c r="I5" s="690"/>
      <c r="J5" s="691" t="s">
        <v>676</v>
      </c>
    </row>
    <row r="6" spans="1:21" ht="42.6" customHeight="1" x14ac:dyDescent="0.2">
      <c r="A6" s="1028" t="s">
        <v>273</v>
      </c>
      <c r="B6" s="1029"/>
      <c r="C6" s="713">
        <v>2017</v>
      </c>
      <c r="D6" s="713">
        <v>2018</v>
      </c>
      <c r="E6" s="713">
        <v>2019</v>
      </c>
      <c r="F6" s="713">
        <v>2020</v>
      </c>
      <c r="G6" s="714">
        <v>2021</v>
      </c>
      <c r="H6" s="714">
        <v>2022</v>
      </c>
      <c r="I6" s="1030" t="s">
        <v>650</v>
      </c>
      <c r="J6" s="1031"/>
    </row>
    <row r="7" spans="1:21" ht="26.25" customHeight="1" thickBot="1" x14ac:dyDescent="0.25">
      <c r="A7" s="1024" t="s">
        <v>651</v>
      </c>
      <c r="B7" s="1025"/>
      <c r="C7" s="801">
        <v>1978.0620000000126</v>
      </c>
      <c r="D7" s="838">
        <v>382.06200000001263</v>
      </c>
      <c r="E7" s="838">
        <v>27385.069000000014</v>
      </c>
      <c r="F7" s="838">
        <v>12898.169000000024</v>
      </c>
      <c r="G7" s="838">
        <v>4800.2</v>
      </c>
      <c r="H7" s="838">
        <v>5969.7960000000021</v>
      </c>
      <c r="I7" s="1026" t="s">
        <v>652</v>
      </c>
      <c r="J7" s="1027"/>
    </row>
    <row r="8" spans="1:21" ht="26.25" customHeight="1" thickBot="1" x14ac:dyDescent="0.25">
      <c r="A8" s="1011" t="s">
        <v>653</v>
      </c>
      <c r="B8" s="1012"/>
      <c r="C8" s="839">
        <v>58572</v>
      </c>
      <c r="D8" s="840">
        <v>58572</v>
      </c>
      <c r="E8" s="840">
        <v>57333</v>
      </c>
      <c r="F8" s="840">
        <v>81608</v>
      </c>
      <c r="G8" s="854">
        <v>106456.99</v>
      </c>
      <c r="H8" s="840">
        <v>79467.784</v>
      </c>
      <c r="I8" s="1013" t="s">
        <v>654</v>
      </c>
      <c r="J8" s="1014"/>
    </row>
    <row r="9" spans="1:21" ht="29.25" customHeight="1" thickBot="1" x14ac:dyDescent="0.25">
      <c r="A9" s="1015" t="s">
        <v>655</v>
      </c>
      <c r="B9" s="945"/>
      <c r="C9" s="845">
        <v>0</v>
      </c>
      <c r="D9" s="845">
        <v>0</v>
      </c>
      <c r="E9" s="845">
        <v>0</v>
      </c>
      <c r="F9" s="845">
        <v>0</v>
      </c>
      <c r="G9" s="845">
        <v>0</v>
      </c>
      <c r="H9" s="845">
        <v>0</v>
      </c>
      <c r="I9" s="1016" t="s">
        <v>656</v>
      </c>
      <c r="J9" s="1017"/>
      <c r="U9" s="716"/>
    </row>
    <row r="10" spans="1:21" ht="26.25" customHeight="1" thickBot="1" x14ac:dyDescent="0.25">
      <c r="A10" s="1011" t="s">
        <v>657</v>
      </c>
      <c r="B10" s="1012"/>
      <c r="C10" s="839">
        <v>248</v>
      </c>
      <c r="D10" s="846">
        <v>0</v>
      </c>
      <c r="E10" s="840">
        <v>142.9</v>
      </c>
      <c r="F10" s="840">
        <v>113</v>
      </c>
      <c r="G10" s="840">
        <v>12664</v>
      </c>
      <c r="H10" s="840">
        <v>5173.3999999999996</v>
      </c>
      <c r="I10" s="1013" t="s">
        <v>658</v>
      </c>
      <c r="J10" s="1014"/>
      <c r="U10" s="716"/>
    </row>
    <row r="11" spans="1:21" ht="26.25" customHeight="1" thickBot="1" x14ac:dyDescent="0.25">
      <c r="A11" s="1015" t="s">
        <v>659</v>
      </c>
      <c r="B11" s="945"/>
      <c r="C11" s="841">
        <v>59920</v>
      </c>
      <c r="D11" s="842">
        <v>31568.992999999999</v>
      </c>
      <c r="E11" s="842">
        <v>71677</v>
      </c>
      <c r="F11" s="843">
        <v>89593</v>
      </c>
      <c r="G11" s="842">
        <v>92623.394</v>
      </c>
      <c r="H11" s="842">
        <v>74195.585999999996</v>
      </c>
      <c r="I11" s="1016" t="s">
        <v>660</v>
      </c>
      <c r="J11" s="1017"/>
      <c r="L11" s="716"/>
      <c r="U11" s="716"/>
    </row>
    <row r="12" spans="1:21" ht="26.25" customHeight="1" thickBot="1" x14ac:dyDescent="0.25">
      <c r="A12" s="1018" t="s">
        <v>661</v>
      </c>
      <c r="B12" s="823" t="s">
        <v>662</v>
      </c>
      <c r="C12" s="839">
        <v>18991</v>
      </c>
      <c r="D12" s="840">
        <v>1009.63</v>
      </c>
      <c r="E12" s="840">
        <v>33914</v>
      </c>
      <c r="F12" s="840">
        <v>43954</v>
      </c>
      <c r="G12" s="840">
        <v>42487.415000000001</v>
      </c>
      <c r="H12" s="840">
        <v>45097.125999999997</v>
      </c>
      <c r="I12" s="824" t="s">
        <v>663</v>
      </c>
      <c r="J12" s="1021" t="s">
        <v>664</v>
      </c>
      <c r="L12" s="716"/>
    </row>
    <row r="13" spans="1:21" ht="29.25" customHeight="1" thickBot="1" x14ac:dyDescent="0.25">
      <c r="A13" s="1019"/>
      <c r="B13" s="823" t="s">
        <v>665</v>
      </c>
      <c r="C13" s="839">
        <v>3997</v>
      </c>
      <c r="D13" s="840">
        <v>362.33100000000002</v>
      </c>
      <c r="E13" s="840">
        <v>7774</v>
      </c>
      <c r="F13" s="840">
        <v>11787</v>
      </c>
      <c r="G13" s="840">
        <v>5497.6590000000006</v>
      </c>
      <c r="H13" s="840">
        <v>8099.96</v>
      </c>
      <c r="I13" s="824" t="s">
        <v>666</v>
      </c>
      <c r="J13" s="1022"/>
    </row>
    <row r="14" spans="1:21" ht="26.25" customHeight="1" thickBot="1" x14ac:dyDescent="0.25">
      <c r="A14" s="1019"/>
      <c r="B14" s="823" t="s">
        <v>667</v>
      </c>
      <c r="C14" s="839">
        <v>32958</v>
      </c>
      <c r="D14" s="840">
        <v>30197.031999999999</v>
      </c>
      <c r="E14" s="840">
        <v>29989</v>
      </c>
      <c r="F14" s="840">
        <v>33852</v>
      </c>
      <c r="G14" s="840">
        <v>44059.97</v>
      </c>
      <c r="H14" s="840">
        <v>18752.63</v>
      </c>
      <c r="I14" s="824" t="s">
        <v>668</v>
      </c>
      <c r="J14" s="1022"/>
    </row>
    <row r="15" spans="1:21" ht="26.25" customHeight="1" thickBot="1" x14ac:dyDescent="0.25">
      <c r="A15" s="1020"/>
      <c r="B15" s="823" t="s">
        <v>669</v>
      </c>
      <c r="C15" s="839">
        <v>3974</v>
      </c>
      <c r="D15" s="840">
        <v>0</v>
      </c>
      <c r="E15" s="840">
        <v>0</v>
      </c>
      <c r="F15" s="840">
        <v>0</v>
      </c>
      <c r="G15" s="840">
        <v>578.35</v>
      </c>
      <c r="H15" s="840">
        <v>2245.87</v>
      </c>
      <c r="I15" s="824" t="s">
        <v>670</v>
      </c>
      <c r="J15" s="1023"/>
    </row>
    <row r="16" spans="1:21" ht="35.25" customHeight="1" x14ac:dyDescent="0.2">
      <c r="A16" s="1007" t="s">
        <v>671</v>
      </c>
      <c r="B16" s="1008"/>
      <c r="C16" s="844">
        <f>C7+C8+C9-C10-C11</f>
        <v>382.06200000001263</v>
      </c>
      <c r="D16" s="844">
        <f>D7+D8+D9-D10-D11</f>
        <v>27385.069000000014</v>
      </c>
      <c r="E16" s="844">
        <f t="shared" ref="E16:H16" si="0">E7+E8+E9-E10-E11</f>
        <v>12898.169000000024</v>
      </c>
      <c r="F16" s="844">
        <f t="shared" si="0"/>
        <v>4800.1690000000235</v>
      </c>
      <c r="G16" s="844">
        <f>G7+G8+G9-G10-G11</f>
        <v>5969.7960000000021</v>
      </c>
      <c r="H16" s="844">
        <f t="shared" si="0"/>
        <v>6068.5940000000119</v>
      </c>
      <c r="I16" s="1009" t="s">
        <v>672</v>
      </c>
      <c r="J16" s="1010"/>
    </row>
    <row r="17" spans="1:10" s="710" customFormat="1" x14ac:dyDescent="0.2">
      <c r="A17" s="710" t="s">
        <v>520</v>
      </c>
      <c r="J17" s="715" t="s">
        <v>519</v>
      </c>
    </row>
    <row r="19" spans="1:10" ht="15" x14ac:dyDescent="0.25">
      <c r="A19" s="711"/>
      <c r="B19" s="711"/>
      <c r="C19" s="825"/>
      <c r="D19" s="825"/>
      <c r="E19" s="825"/>
      <c r="F19" s="825"/>
      <c r="G19" s="825"/>
      <c r="H19" s="825"/>
      <c r="I19" s="711"/>
      <c r="J19" s="711"/>
    </row>
    <row r="20" spans="1:10" x14ac:dyDescent="0.2">
      <c r="C20" s="716"/>
      <c r="D20" s="716"/>
      <c r="E20" s="716"/>
      <c r="F20" s="716"/>
      <c r="G20" s="835"/>
      <c r="H20" s="716"/>
    </row>
    <row r="21" spans="1:10" x14ac:dyDescent="0.2">
      <c r="C21" s="716"/>
      <c r="D21" s="716"/>
      <c r="E21" s="716"/>
      <c r="F21" s="716"/>
      <c r="G21" s="835"/>
      <c r="H21" s="716"/>
    </row>
  </sheetData>
  <mergeCells count="20">
    <mergeCell ref="A1:J1"/>
    <mergeCell ref="A2:J2"/>
    <mergeCell ref="A3:J3"/>
    <mergeCell ref="A4:J4"/>
    <mergeCell ref="A6:B6"/>
    <mergeCell ref="I6:J6"/>
    <mergeCell ref="A7:B7"/>
    <mergeCell ref="I7:J7"/>
    <mergeCell ref="A8:B8"/>
    <mergeCell ref="I8:J8"/>
    <mergeCell ref="A9:B9"/>
    <mergeCell ref="I9:J9"/>
    <mergeCell ref="A16:B16"/>
    <mergeCell ref="I16:J16"/>
    <mergeCell ref="A10:B10"/>
    <mergeCell ref="I10:J10"/>
    <mergeCell ref="A11:B11"/>
    <mergeCell ref="I11:J11"/>
    <mergeCell ref="A12:A15"/>
    <mergeCell ref="J12:J15"/>
  </mergeCells>
  <printOptions horizontalCentered="1" verticalCentered="1"/>
  <pageMargins left="0" right="0" top="0" bottom="0" header="0" footer="0"/>
  <pageSetup paperSize="9" scale="9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90EA-B0F4-4D7D-AFBF-EA34FE64235C}">
  <dimension ref="A1:R37"/>
  <sheetViews>
    <sheetView rightToLeft="1" view="pageBreakPreview" zoomScaleNormal="100" zoomScaleSheetLayoutView="100" workbookViewId="0">
      <selection activeCell="C12" sqref="C12"/>
    </sheetView>
  </sheetViews>
  <sheetFormatPr defaultColWidth="9.140625" defaultRowHeight="12.75" x14ac:dyDescent="0.2"/>
  <cols>
    <col min="1" max="1" width="9.140625" style="629"/>
    <col min="2" max="2" width="19.140625" style="631" customWidth="1"/>
    <col min="3" max="3" width="17.7109375" style="631" customWidth="1"/>
    <col min="4" max="7" width="10.28515625" style="629" bestFit="1" customWidth="1"/>
    <col min="8" max="9" width="7.42578125" style="629" customWidth="1"/>
    <col min="10" max="10" width="15.140625" style="633" customWidth="1"/>
    <col min="11" max="11" width="21.28515625" style="629" customWidth="1"/>
    <col min="12" max="12" width="22.85546875" style="631" customWidth="1"/>
    <col min="13" max="16384" width="9.140625" style="629"/>
  </cols>
  <sheetData>
    <row r="1" spans="1:18" ht="23.25" x14ac:dyDescent="0.2">
      <c r="A1" s="1063" t="s">
        <v>571</v>
      </c>
      <c r="B1" s="1063"/>
      <c r="C1" s="1063"/>
      <c r="D1" s="1063"/>
      <c r="E1" s="1063"/>
      <c r="F1" s="1063"/>
      <c r="G1" s="1063"/>
      <c r="H1" s="1063"/>
      <c r="I1" s="1063"/>
      <c r="J1" s="1063"/>
      <c r="K1" s="1063"/>
      <c r="L1" s="1063"/>
    </row>
    <row r="2" spans="1:18" ht="18.75" x14ac:dyDescent="0.2">
      <c r="A2" s="1064" t="s">
        <v>546</v>
      </c>
      <c r="B2" s="1064"/>
      <c r="C2" s="1064"/>
      <c r="D2" s="1064"/>
      <c r="E2" s="1064"/>
      <c r="F2" s="1064"/>
      <c r="G2" s="1064"/>
      <c r="H2" s="1064"/>
      <c r="I2" s="1064"/>
      <c r="J2" s="1064"/>
      <c r="K2" s="1064"/>
      <c r="L2" s="1064"/>
    </row>
    <row r="3" spans="1:18" ht="15.75" x14ac:dyDescent="0.2">
      <c r="A3" s="1065" t="s">
        <v>572</v>
      </c>
      <c r="B3" s="1065"/>
      <c r="C3" s="1065"/>
      <c r="D3" s="1065"/>
      <c r="E3" s="1065"/>
      <c r="F3" s="1065"/>
      <c r="G3" s="1065"/>
      <c r="H3" s="1065"/>
      <c r="I3" s="1065"/>
      <c r="J3" s="1065"/>
      <c r="K3" s="1065"/>
      <c r="L3" s="1065"/>
    </row>
    <row r="4" spans="1:18" ht="15.75" x14ac:dyDescent="0.2">
      <c r="A4" s="1066" t="s">
        <v>545</v>
      </c>
      <c r="B4" s="1066"/>
      <c r="C4" s="1066"/>
      <c r="D4" s="1066"/>
      <c r="E4" s="1066"/>
      <c r="F4" s="1066"/>
      <c r="G4" s="1066"/>
      <c r="H4" s="1066"/>
      <c r="I4" s="1066"/>
      <c r="J4" s="1066"/>
      <c r="K4" s="1066"/>
      <c r="L4" s="1066"/>
    </row>
    <row r="5" spans="1:18" ht="24" customHeight="1" x14ac:dyDescent="0.35">
      <c r="A5" s="630" t="s">
        <v>677</v>
      </c>
      <c r="C5" s="632"/>
      <c r="L5" s="634" t="s">
        <v>678</v>
      </c>
      <c r="R5" s="635"/>
    </row>
    <row r="6" spans="1:18" s="637" customFormat="1" ht="36" customHeight="1" x14ac:dyDescent="0.2">
      <c r="A6" s="1067" t="s">
        <v>273</v>
      </c>
      <c r="B6" s="1068"/>
      <c r="C6" s="636" t="s">
        <v>24</v>
      </c>
      <c r="D6" s="828">
        <v>2017</v>
      </c>
      <c r="E6" s="828">
        <v>2018</v>
      </c>
      <c r="F6" s="828">
        <v>2019</v>
      </c>
      <c r="G6" s="828">
        <v>2020</v>
      </c>
      <c r="H6" s="828">
        <v>2021</v>
      </c>
      <c r="I6" s="828">
        <v>2022</v>
      </c>
      <c r="J6" s="829" t="s">
        <v>573</v>
      </c>
      <c r="K6" s="1069" t="s">
        <v>574</v>
      </c>
      <c r="L6" s="1070"/>
    </row>
    <row r="7" spans="1:18" s="642" customFormat="1" ht="25.5" customHeight="1" x14ac:dyDescent="0.2">
      <c r="A7" s="1053" t="s">
        <v>575</v>
      </c>
      <c r="B7" s="1054"/>
      <c r="C7" s="638" t="s">
        <v>576</v>
      </c>
      <c r="D7" s="639">
        <v>24</v>
      </c>
      <c r="E7" s="639">
        <v>24</v>
      </c>
      <c r="F7" s="639">
        <v>26</v>
      </c>
      <c r="G7" s="639">
        <v>26</v>
      </c>
      <c r="H7" s="640">
        <v>23</v>
      </c>
      <c r="I7" s="640">
        <v>21</v>
      </c>
      <c r="J7" s="641" t="s">
        <v>577</v>
      </c>
      <c r="K7" s="1034" t="s">
        <v>578</v>
      </c>
      <c r="L7" s="1035"/>
    </row>
    <row r="8" spans="1:18" s="646" customFormat="1" ht="28.5" x14ac:dyDescent="0.2">
      <c r="A8" s="1055" t="s">
        <v>579</v>
      </c>
      <c r="B8" s="1056"/>
      <c r="C8" s="643" t="s">
        <v>580</v>
      </c>
      <c r="D8" s="644">
        <v>827.8599999999999</v>
      </c>
      <c r="E8" s="644">
        <v>965</v>
      </c>
      <c r="F8" s="644">
        <v>966</v>
      </c>
      <c r="G8" s="644">
        <v>1022</v>
      </c>
      <c r="H8" s="644">
        <v>994.05</v>
      </c>
      <c r="I8" s="644">
        <v>982</v>
      </c>
      <c r="J8" s="645" t="s">
        <v>581</v>
      </c>
      <c r="K8" s="1057" t="s">
        <v>582</v>
      </c>
      <c r="L8" s="1058"/>
    </row>
    <row r="9" spans="1:18" s="650" customFormat="1" ht="25.5" customHeight="1" x14ac:dyDescent="0.2">
      <c r="A9" s="1059" t="s">
        <v>583</v>
      </c>
      <c r="B9" s="1060"/>
      <c r="C9" s="647" t="s">
        <v>584</v>
      </c>
      <c r="D9" s="648">
        <v>231.47257999999999</v>
      </c>
      <c r="E9" s="648">
        <f>257829/1000</f>
        <v>257.82900000000001</v>
      </c>
      <c r="F9" s="648">
        <f>278216/1000</f>
        <v>278.21600000000001</v>
      </c>
      <c r="G9" s="648">
        <v>291.5</v>
      </c>
      <c r="H9" s="648">
        <v>255</v>
      </c>
      <c r="I9" s="648">
        <v>265.47800000000001</v>
      </c>
      <c r="J9" s="649" t="s">
        <v>585</v>
      </c>
      <c r="K9" s="1061" t="s">
        <v>586</v>
      </c>
      <c r="L9" s="1062"/>
    </row>
    <row r="10" spans="1:18" s="646" customFormat="1" x14ac:dyDescent="0.2">
      <c r="A10" s="1040" t="s">
        <v>587</v>
      </c>
      <c r="B10" s="651" t="s">
        <v>3</v>
      </c>
      <c r="C10" s="652" t="s">
        <v>584</v>
      </c>
      <c r="D10" s="653">
        <f>SUM(D11:D13)</f>
        <v>228.75</v>
      </c>
      <c r="E10" s="653">
        <f t="shared" ref="E10:I10" si="0">SUM(E11:E13)</f>
        <v>256.5</v>
      </c>
      <c r="F10" s="653">
        <f t="shared" si="0"/>
        <v>276.2</v>
      </c>
      <c r="G10" s="653">
        <f t="shared" si="0"/>
        <v>285.89999999999998</v>
      </c>
      <c r="H10" s="653">
        <f t="shared" si="0"/>
        <v>253.3</v>
      </c>
      <c r="I10" s="653">
        <f t="shared" si="0"/>
        <v>264.32400000000001</v>
      </c>
      <c r="J10" s="654" t="s">
        <v>585</v>
      </c>
      <c r="K10" s="655" t="s">
        <v>4</v>
      </c>
      <c r="L10" s="1038" t="s">
        <v>588</v>
      </c>
    </row>
    <row r="11" spans="1:18" s="646" customFormat="1" x14ac:dyDescent="0.2">
      <c r="A11" s="1041"/>
      <c r="B11" s="656" t="s">
        <v>589</v>
      </c>
      <c r="C11" s="656" t="s">
        <v>584</v>
      </c>
      <c r="D11" s="653">
        <v>0.42899999999999999</v>
      </c>
      <c r="E11" s="653">
        <v>0.4</v>
      </c>
      <c r="F11" s="653">
        <v>0.4</v>
      </c>
      <c r="G11" s="653">
        <v>0.4</v>
      </c>
      <c r="H11" s="653">
        <v>0.3</v>
      </c>
      <c r="I11" s="653">
        <v>0.27100000000000002</v>
      </c>
      <c r="J11" s="657" t="s">
        <v>585</v>
      </c>
      <c r="K11" s="656" t="s">
        <v>590</v>
      </c>
      <c r="L11" s="1043"/>
    </row>
    <row r="12" spans="1:18" s="646" customFormat="1" x14ac:dyDescent="0.2">
      <c r="A12" s="1041"/>
      <c r="B12" s="656" t="s">
        <v>591</v>
      </c>
      <c r="C12" s="656" t="s">
        <v>584</v>
      </c>
      <c r="D12" s="653">
        <v>50.177999999999997</v>
      </c>
      <c r="E12" s="653">
        <v>47.7</v>
      </c>
      <c r="F12" s="653">
        <v>51.2</v>
      </c>
      <c r="G12" s="653">
        <v>43.1</v>
      </c>
      <c r="H12" s="653">
        <v>41</v>
      </c>
      <c r="I12" s="653">
        <v>19.68</v>
      </c>
      <c r="J12" s="657" t="s">
        <v>585</v>
      </c>
      <c r="K12" s="656" t="s">
        <v>592</v>
      </c>
      <c r="L12" s="1043"/>
    </row>
    <row r="13" spans="1:18" s="646" customFormat="1" ht="25.5" x14ac:dyDescent="0.2">
      <c r="A13" s="1042"/>
      <c r="B13" s="658" t="s">
        <v>593</v>
      </c>
      <c r="C13" s="658" t="s">
        <v>584</v>
      </c>
      <c r="D13" s="659">
        <v>178.143</v>
      </c>
      <c r="E13" s="659">
        <v>208.4</v>
      </c>
      <c r="F13" s="659">
        <v>224.6</v>
      </c>
      <c r="G13" s="659">
        <v>242.4</v>
      </c>
      <c r="H13" s="659">
        <v>212</v>
      </c>
      <c r="I13" s="659">
        <v>244.37299999999999</v>
      </c>
      <c r="J13" s="660" t="s">
        <v>585</v>
      </c>
      <c r="K13" s="661" t="s">
        <v>594</v>
      </c>
      <c r="L13" s="1039"/>
    </row>
    <row r="14" spans="1:18" s="666" customFormat="1" ht="25.5" x14ac:dyDescent="0.2">
      <c r="A14" s="1044" t="s">
        <v>595</v>
      </c>
      <c r="B14" s="662" t="s">
        <v>596</v>
      </c>
      <c r="C14" s="662" t="s">
        <v>584</v>
      </c>
      <c r="D14" s="663">
        <v>69.507938999999993</v>
      </c>
      <c r="E14" s="663">
        <f>79669/1000</f>
        <v>79.668999999999997</v>
      </c>
      <c r="F14" s="663">
        <f>86056/1000</f>
        <v>86.055999999999997</v>
      </c>
      <c r="G14" s="663">
        <v>88.96</v>
      </c>
      <c r="H14" s="663">
        <v>77.16</v>
      </c>
      <c r="I14" s="663">
        <v>76.132000000000005</v>
      </c>
      <c r="J14" s="664" t="s">
        <v>585</v>
      </c>
      <c r="K14" s="665" t="s">
        <v>597</v>
      </c>
      <c r="L14" s="1046" t="s">
        <v>598</v>
      </c>
    </row>
    <row r="15" spans="1:18" s="650" customFormat="1" ht="25.5" x14ac:dyDescent="0.2">
      <c r="A15" s="1044"/>
      <c r="B15" s="662" t="s">
        <v>599</v>
      </c>
      <c r="C15" s="662" t="s">
        <v>584</v>
      </c>
      <c r="D15" s="663">
        <v>61.029462000000002</v>
      </c>
      <c r="E15" s="663">
        <f>71208/1000</f>
        <v>71.207999999999998</v>
      </c>
      <c r="F15" s="663">
        <f>76648/1000</f>
        <v>76.647999999999996</v>
      </c>
      <c r="G15" s="663">
        <v>86.57</v>
      </c>
      <c r="H15" s="663">
        <v>107.86</v>
      </c>
      <c r="I15" s="663">
        <v>113.34399999999999</v>
      </c>
      <c r="J15" s="664" t="s">
        <v>585</v>
      </c>
      <c r="K15" s="667" t="s">
        <v>600</v>
      </c>
      <c r="L15" s="1047"/>
    </row>
    <row r="16" spans="1:18" s="666" customFormat="1" ht="25.5" x14ac:dyDescent="0.2">
      <c r="A16" s="1044"/>
      <c r="B16" s="662" t="s">
        <v>193</v>
      </c>
      <c r="C16" s="662" t="s">
        <v>584</v>
      </c>
      <c r="D16" s="663">
        <v>63.859341999999998</v>
      </c>
      <c r="E16" s="663">
        <f>66892/1000</f>
        <v>66.891999999999996</v>
      </c>
      <c r="F16" s="663">
        <f>79706/1000</f>
        <v>79.706000000000003</v>
      </c>
      <c r="G16" s="663">
        <v>78.099999999999994</v>
      </c>
      <c r="H16" s="663">
        <v>54.7</v>
      </c>
      <c r="I16" s="663">
        <v>50.598999999999997</v>
      </c>
      <c r="J16" s="664" t="s">
        <v>585</v>
      </c>
      <c r="K16" s="667" t="s">
        <v>601</v>
      </c>
      <c r="L16" s="1047"/>
    </row>
    <row r="17" spans="1:13" s="650" customFormat="1" ht="25.5" x14ac:dyDescent="0.2">
      <c r="A17" s="1044"/>
      <c r="B17" s="662" t="s">
        <v>602</v>
      </c>
      <c r="C17" s="662" t="s">
        <v>584</v>
      </c>
      <c r="D17" s="663">
        <v>33.817045</v>
      </c>
      <c r="E17" s="663">
        <f>38161/1000</f>
        <v>38.161000000000001</v>
      </c>
      <c r="F17" s="663">
        <f>33001/1000</f>
        <v>33.000999999999998</v>
      </c>
      <c r="G17" s="663">
        <v>32.31</v>
      </c>
      <c r="H17" s="663">
        <v>13.4</v>
      </c>
      <c r="I17" s="663">
        <v>23.353000000000002</v>
      </c>
      <c r="J17" s="664" t="s">
        <v>585</v>
      </c>
      <c r="K17" s="667" t="s">
        <v>603</v>
      </c>
      <c r="L17" s="1047"/>
    </row>
    <row r="18" spans="1:13" s="666" customFormat="1" ht="25.5" x14ac:dyDescent="0.2">
      <c r="A18" s="1045"/>
      <c r="B18" s="668" t="s">
        <v>604</v>
      </c>
      <c r="C18" s="668" t="s">
        <v>584</v>
      </c>
      <c r="D18" s="669">
        <v>0.45512999999999998</v>
      </c>
      <c r="E18" s="669">
        <f>546/1000</f>
        <v>0.54600000000000004</v>
      </c>
      <c r="F18" s="669">
        <f>713/1000</f>
        <v>0.71299999999999997</v>
      </c>
      <c r="G18" s="669">
        <v>0.06</v>
      </c>
      <c r="H18" s="669">
        <v>0.11</v>
      </c>
      <c r="I18" s="669">
        <v>0.88400000000000001</v>
      </c>
      <c r="J18" s="670" t="s">
        <v>585</v>
      </c>
      <c r="K18" s="671" t="s">
        <v>605</v>
      </c>
      <c r="L18" s="1048"/>
    </row>
    <row r="19" spans="1:13" s="675" customFormat="1" ht="25.5" customHeight="1" x14ac:dyDescent="0.2">
      <c r="A19" s="1049" t="s">
        <v>606</v>
      </c>
      <c r="B19" s="1050"/>
      <c r="C19" s="672" t="s">
        <v>563</v>
      </c>
      <c r="D19" s="673">
        <f t="shared" ref="D19:I19" si="1">D10/D9*100</f>
        <v>98.823800209942789</v>
      </c>
      <c r="E19" s="673">
        <f t="shared" si="1"/>
        <v>99.484542080215959</v>
      </c>
      <c r="F19" s="673">
        <f t="shared" si="1"/>
        <v>99.275383155533831</v>
      </c>
      <c r="G19" s="673">
        <f t="shared" si="1"/>
        <v>98.078902229845625</v>
      </c>
      <c r="H19" s="673">
        <f t="shared" si="1"/>
        <v>99.333333333333343</v>
      </c>
      <c r="I19" s="673">
        <f t="shared" si="1"/>
        <v>99.565312379933559</v>
      </c>
      <c r="J19" s="674" t="s">
        <v>563</v>
      </c>
      <c r="K19" s="1051" t="s">
        <v>607</v>
      </c>
      <c r="L19" s="1052"/>
    </row>
    <row r="20" spans="1:13" s="666" customFormat="1" ht="25.5" customHeight="1" x14ac:dyDescent="0.2">
      <c r="A20" s="1032" t="s">
        <v>608</v>
      </c>
      <c r="B20" s="1033"/>
      <c r="C20" s="662" t="s">
        <v>584</v>
      </c>
      <c r="D20" s="676">
        <v>2.4419460000000002</v>
      </c>
      <c r="E20" s="676">
        <v>1.62</v>
      </c>
      <c r="F20" s="676">
        <v>0.995</v>
      </c>
      <c r="G20" s="676">
        <v>0.8</v>
      </c>
      <c r="H20" s="677">
        <v>0.7</v>
      </c>
      <c r="I20" s="677">
        <v>0.66100000000000003</v>
      </c>
      <c r="J20" s="678" t="s">
        <v>585</v>
      </c>
      <c r="K20" s="1034" t="s">
        <v>609</v>
      </c>
      <c r="L20" s="1035"/>
    </row>
    <row r="21" spans="1:13" s="646" customFormat="1" ht="25.5" x14ac:dyDescent="0.2">
      <c r="A21" s="1036" t="s">
        <v>610</v>
      </c>
      <c r="B21" s="656" t="s">
        <v>611</v>
      </c>
      <c r="C21" s="656" t="s">
        <v>612</v>
      </c>
      <c r="D21" s="852">
        <v>40805.29</v>
      </c>
      <c r="E21" s="852">
        <v>37688</v>
      </c>
      <c r="F21" s="852">
        <v>39096</v>
      </c>
      <c r="G21" s="852">
        <v>40960</v>
      </c>
      <c r="H21" s="852">
        <v>41348.94971999999</v>
      </c>
      <c r="I21" s="852">
        <v>49049</v>
      </c>
      <c r="J21" s="679" t="s">
        <v>613</v>
      </c>
      <c r="K21" s="652" t="s">
        <v>614</v>
      </c>
      <c r="L21" s="1038" t="s">
        <v>615</v>
      </c>
    </row>
    <row r="22" spans="1:13" s="682" customFormat="1" ht="38.25" x14ac:dyDescent="0.2">
      <c r="A22" s="1037"/>
      <c r="B22" s="672" t="s">
        <v>616</v>
      </c>
      <c r="C22" s="672" t="s">
        <v>617</v>
      </c>
      <c r="D22" s="680">
        <v>222.49</v>
      </c>
      <c r="E22" s="680">
        <v>202</v>
      </c>
      <c r="F22" s="680">
        <v>191</v>
      </c>
      <c r="G22" s="680">
        <v>203</v>
      </c>
      <c r="H22" s="680">
        <v>210.44607777777767</v>
      </c>
      <c r="I22" s="680">
        <v>261</v>
      </c>
      <c r="J22" s="681" t="s">
        <v>618</v>
      </c>
      <c r="K22" s="658" t="s">
        <v>614</v>
      </c>
      <c r="L22" s="1039"/>
    </row>
    <row r="23" spans="1:13" x14ac:dyDescent="0.2">
      <c r="A23" s="629" t="s">
        <v>619</v>
      </c>
      <c r="B23" s="629"/>
      <c r="L23" s="629" t="s">
        <v>620</v>
      </c>
    </row>
    <row r="24" spans="1:13" ht="15" x14ac:dyDescent="0.25">
      <c r="D24" s="683">
        <v>2017</v>
      </c>
      <c r="E24" s="683">
        <v>2018</v>
      </c>
      <c r="F24" s="683">
        <v>2019</v>
      </c>
      <c r="G24" s="683">
        <v>2020</v>
      </c>
      <c r="H24" s="683">
        <v>2021</v>
      </c>
      <c r="I24" s="683">
        <v>2022</v>
      </c>
      <c r="J24" s="684"/>
      <c r="L24" s="629"/>
    </row>
    <row r="25" spans="1:13" ht="76.5" x14ac:dyDescent="0.2">
      <c r="B25" s="629"/>
      <c r="C25" s="631" t="s">
        <v>621</v>
      </c>
      <c r="D25" s="685">
        <f t="shared" ref="D25:D26" si="2">D9</f>
        <v>231.47257999999999</v>
      </c>
      <c r="E25" s="685">
        <v>209.51764399999999</v>
      </c>
      <c r="F25" s="685">
        <v>231.47257999999999</v>
      </c>
      <c r="G25" s="685">
        <f t="shared" ref="G25:I26" si="3">G9</f>
        <v>291.5</v>
      </c>
      <c r="H25" s="685">
        <f t="shared" si="3"/>
        <v>255</v>
      </c>
      <c r="I25" s="685">
        <f t="shared" si="3"/>
        <v>265.47800000000001</v>
      </c>
      <c r="L25" s="629"/>
    </row>
    <row r="26" spans="1:13" ht="63.75" x14ac:dyDescent="0.2">
      <c r="B26" s="629"/>
      <c r="C26" s="631" t="s">
        <v>622</v>
      </c>
      <c r="D26" s="685">
        <f t="shared" si="2"/>
        <v>228.75</v>
      </c>
      <c r="E26" s="685">
        <v>204.39241657700001</v>
      </c>
      <c r="F26" s="685">
        <v>228.75</v>
      </c>
      <c r="G26" s="685">
        <f t="shared" si="3"/>
        <v>285.89999999999998</v>
      </c>
      <c r="H26" s="685">
        <f t="shared" si="3"/>
        <v>253.3</v>
      </c>
      <c r="I26" s="685">
        <f t="shared" si="3"/>
        <v>264.32400000000001</v>
      </c>
      <c r="L26" s="629"/>
      <c r="M26" s="631"/>
    </row>
    <row r="27" spans="1:13" ht="114.75" x14ac:dyDescent="0.2">
      <c r="B27" s="629"/>
      <c r="C27" s="631" t="s">
        <v>623</v>
      </c>
      <c r="D27" s="685">
        <f t="shared" ref="D27" si="4">D20</f>
        <v>2.4419460000000002</v>
      </c>
      <c r="E27" s="685">
        <v>1.941389</v>
      </c>
      <c r="F27" s="685">
        <v>2.4419460000000002</v>
      </c>
      <c r="G27" s="685">
        <f>G20</f>
        <v>0.8</v>
      </c>
      <c r="H27" s="686">
        <f>H20</f>
        <v>0.7</v>
      </c>
      <c r="I27" s="686">
        <f>I20</f>
        <v>0.66100000000000003</v>
      </c>
    </row>
    <row r="28" spans="1:13" ht="51" x14ac:dyDescent="0.2">
      <c r="C28" s="631" t="s">
        <v>624</v>
      </c>
      <c r="D28" s="687">
        <f t="shared" ref="D28:F32" si="5">D14</f>
        <v>69.507938999999993</v>
      </c>
      <c r="E28" s="687">
        <v>61.699182</v>
      </c>
      <c r="F28" s="687">
        <v>69.507938999999993</v>
      </c>
      <c r="G28" s="687">
        <f t="shared" ref="G28:I32" si="6">G14</f>
        <v>88.96</v>
      </c>
      <c r="H28" s="687">
        <f>H15</f>
        <v>107.86</v>
      </c>
      <c r="I28" s="687">
        <f>I15</f>
        <v>113.34399999999999</v>
      </c>
      <c r="J28" s="687"/>
    </row>
    <row r="29" spans="1:13" ht="38.25" x14ac:dyDescent="0.2">
      <c r="C29" s="631" t="s">
        <v>625</v>
      </c>
      <c r="D29" s="687">
        <f t="shared" si="5"/>
        <v>61.029462000000002</v>
      </c>
      <c r="E29" s="687">
        <f t="shared" si="5"/>
        <v>71.207999999999998</v>
      </c>
      <c r="F29" s="687">
        <f t="shared" si="5"/>
        <v>76.647999999999996</v>
      </c>
      <c r="G29" s="687">
        <f t="shared" si="6"/>
        <v>86.57</v>
      </c>
      <c r="H29" s="687">
        <f t="shared" si="6"/>
        <v>107.86</v>
      </c>
      <c r="I29" s="687">
        <f t="shared" si="6"/>
        <v>113.34399999999999</v>
      </c>
      <c r="J29" s="687"/>
    </row>
    <row r="30" spans="1:13" ht="38.25" x14ac:dyDescent="0.2">
      <c r="C30" s="631" t="s">
        <v>626</v>
      </c>
      <c r="D30" s="687">
        <f t="shared" si="5"/>
        <v>63.859341999999998</v>
      </c>
      <c r="E30" s="687">
        <f t="shared" si="5"/>
        <v>66.891999999999996</v>
      </c>
      <c r="F30" s="687">
        <f t="shared" si="5"/>
        <v>79.706000000000003</v>
      </c>
      <c r="G30" s="687">
        <f t="shared" si="6"/>
        <v>78.099999999999994</v>
      </c>
      <c r="H30" s="687">
        <f t="shared" si="6"/>
        <v>54.7</v>
      </c>
      <c r="I30" s="687">
        <f t="shared" si="6"/>
        <v>50.598999999999997</v>
      </c>
      <c r="J30" s="687"/>
    </row>
    <row r="31" spans="1:13" ht="38.25" x14ac:dyDescent="0.2">
      <c r="C31" s="631" t="s">
        <v>627</v>
      </c>
      <c r="D31" s="687">
        <f t="shared" si="5"/>
        <v>33.817045</v>
      </c>
      <c r="E31" s="687">
        <f t="shared" si="5"/>
        <v>38.161000000000001</v>
      </c>
      <c r="F31" s="687">
        <f t="shared" si="5"/>
        <v>33.000999999999998</v>
      </c>
      <c r="G31" s="687">
        <f t="shared" si="6"/>
        <v>32.31</v>
      </c>
      <c r="H31" s="687">
        <f t="shared" si="6"/>
        <v>13.4</v>
      </c>
      <c r="I31" s="687">
        <f t="shared" si="6"/>
        <v>23.353000000000002</v>
      </c>
      <c r="J31" s="687"/>
    </row>
    <row r="32" spans="1:13" ht="38.25" x14ac:dyDescent="0.2">
      <c r="C32" s="631" t="s">
        <v>628</v>
      </c>
      <c r="D32" s="687">
        <f t="shared" si="5"/>
        <v>0.45512999999999998</v>
      </c>
      <c r="E32" s="687">
        <f t="shared" si="5"/>
        <v>0.54600000000000004</v>
      </c>
      <c r="F32" s="687">
        <f t="shared" si="5"/>
        <v>0.71299999999999997</v>
      </c>
      <c r="G32" s="687">
        <f t="shared" si="6"/>
        <v>0.06</v>
      </c>
      <c r="H32" s="687">
        <f t="shared" si="6"/>
        <v>0.11</v>
      </c>
      <c r="I32" s="687">
        <f t="shared" si="6"/>
        <v>0.88400000000000001</v>
      </c>
      <c r="J32" s="687"/>
    </row>
    <row r="33" spans="1:18" ht="51" x14ac:dyDescent="0.2">
      <c r="B33" s="629"/>
      <c r="C33" s="631" t="s">
        <v>629</v>
      </c>
      <c r="D33" s="685">
        <f t="shared" ref="D33:F33" si="7">D22</f>
        <v>222.49</v>
      </c>
      <c r="E33" s="685">
        <f t="shared" si="7"/>
        <v>202</v>
      </c>
      <c r="F33" s="685">
        <f t="shared" si="7"/>
        <v>191</v>
      </c>
      <c r="G33" s="687">
        <f>G22</f>
        <v>203</v>
      </c>
      <c r="H33" s="687">
        <f>H22</f>
        <v>210.44607777777767</v>
      </c>
      <c r="I33" s="687">
        <f>I22</f>
        <v>261</v>
      </c>
    </row>
    <row r="34" spans="1:18" s="633" customFormat="1" ht="25.5" x14ac:dyDescent="0.2">
      <c r="A34" s="629"/>
      <c r="B34" s="629"/>
      <c r="C34" s="631" t="s">
        <v>611</v>
      </c>
      <c r="D34" s="685">
        <f t="shared" ref="D34:F34" si="8">D21</f>
        <v>40805.29</v>
      </c>
      <c r="E34" s="685">
        <f t="shared" si="8"/>
        <v>37688</v>
      </c>
      <c r="F34" s="685">
        <f t="shared" si="8"/>
        <v>39096</v>
      </c>
      <c r="G34" s="685">
        <f>G21</f>
        <v>40960</v>
      </c>
      <c r="H34" s="685">
        <f>H21</f>
        <v>41348.94971999999</v>
      </c>
      <c r="I34" s="685">
        <f>I21</f>
        <v>49049</v>
      </c>
      <c r="K34" s="629"/>
      <c r="L34" s="631"/>
      <c r="M34" s="629"/>
      <c r="N34" s="629"/>
      <c r="O34" s="629"/>
      <c r="P34" s="629"/>
      <c r="Q34" s="629"/>
      <c r="R34" s="629"/>
    </row>
    <row r="35" spans="1:18" s="633" customFormat="1" ht="38.25" x14ac:dyDescent="0.2">
      <c r="A35" s="629"/>
      <c r="B35" s="629"/>
      <c r="C35" s="631" t="s">
        <v>630</v>
      </c>
      <c r="D35" s="685">
        <f t="shared" ref="D35:I37" si="9">D11</f>
        <v>0.42899999999999999</v>
      </c>
      <c r="E35" s="685">
        <f t="shared" si="9"/>
        <v>0.4</v>
      </c>
      <c r="F35" s="685">
        <f t="shared" si="9"/>
        <v>0.4</v>
      </c>
      <c r="G35" s="685">
        <f t="shared" si="9"/>
        <v>0.4</v>
      </c>
      <c r="H35" s="685">
        <f t="shared" si="9"/>
        <v>0.3</v>
      </c>
      <c r="I35" s="685">
        <f t="shared" si="9"/>
        <v>0.27100000000000002</v>
      </c>
      <c r="K35" s="629"/>
      <c r="L35" s="631"/>
      <c r="M35" s="629"/>
      <c r="N35" s="629"/>
      <c r="O35" s="629"/>
      <c r="P35" s="629"/>
      <c r="Q35" s="629"/>
      <c r="R35" s="629"/>
    </row>
    <row r="36" spans="1:18" s="633" customFormat="1" ht="25.5" x14ac:dyDescent="0.2">
      <c r="A36" s="629"/>
      <c r="B36" s="631"/>
      <c r="C36" s="631" t="s">
        <v>631</v>
      </c>
      <c r="D36" s="685">
        <f t="shared" si="9"/>
        <v>50.177999999999997</v>
      </c>
      <c r="E36" s="685">
        <f t="shared" si="9"/>
        <v>47.7</v>
      </c>
      <c r="F36" s="685">
        <f t="shared" si="9"/>
        <v>51.2</v>
      </c>
      <c r="G36" s="685">
        <f t="shared" si="9"/>
        <v>43.1</v>
      </c>
      <c r="H36" s="685">
        <f t="shared" si="9"/>
        <v>41</v>
      </c>
      <c r="I36" s="685">
        <f t="shared" si="9"/>
        <v>19.68</v>
      </c>
      <c r="K36" s="629"/>
      <c r="L36" s="631"/>
      <c r="M36" s="629"/>
      <c r="N36" s="629"/>
      <c r="O36" s="629"/>
      <c r="P36" s="629"/>
      <c r="Q36" s="629"/>
      <c r="R36" s="629"/>
    </row>
    <row r="37" spans="1:18" s="633" customFormat="1" ht="51" x14ac:dyDescent="0.2">
      <c r="A37" s="629"/>
      <c r="B37" s="631"/>
      <c r="C37" s="631" t="s">
        <v>632</v>
      </c>
      <c r="D37" s="685">
        <f t="shared" si="9"/>
        <v>178.143</v>
      </c>
      <c r="E37" s="685">
        <f t="shared" si="9"/>
        <v>208.4</v>
      </c>
      <c r="F37" s="685">
        <f t="shared" si="9"/>
        <v>224.6</v>
      </c>
      <c r="G37" s="685">
        <f t="shared" si="9"/>
        <v>242.4</v>
      </c>
      <c r="H37" s="685">
        <f t="shared" si="9"/>
        <v>212</v>
      </c>
      <c r="I37" s="685">
        <f t="shared" si="9"/>
        <v>244.37299999999999</v>
      </c>
      <c r="K37" s="629"/>
      <c r="L37" s="631"/>
      <c r="M37" s="629"/>
      <c r="N37" s="629"/>
      <c r="O37" s="629"/>
      <c r="P37" s="629"/>
      <c r="Q37" s="629"/>
      <c r="R37" s="629"/>
    </row>
  </sheetData>
  <mergeCells count="22">
    <mergeCell ref="A1:L1"/>
    <mergeCell ref="A2:L2"/>
    <mergeCell ref="A3:L3"/>
    <mergeCell ref="A4:L4"/>
    <mergeCell ref="A6:B6"/>
    <mergeCell ref="K6:L6"/>
    <mergeCell ref="A7:B7"/>
    <mergeCell ref="K7:L7"/>
    <mergeCell ref="A8:B8"/>
    <mergeCell ref="K8:L8"/>
    <mergeCell ref="A9:B9"/>
    <mergeCell ref="K9:L9"/>
    <mergeCell ref="A20:B20"/>
    <mergeCell ref="K20:L20"/>
    <mergeCell ref="A21:A22"/>
    <mergeCell ref="L21:L22"/>
    <mergeCell ref="A10:A13"/>
    <mergeCell ref="L10:L13"/>
    <mergeCell ref="A14:A18"/>
    <mergeCell ref="L14:L18"/>
    <mergeCell ref="A19:B19"/>
    <mergeCell ref="K19:L19"/>
  </mergeCells>
  <printOptions horizontalCentered="1" verticalCentered="1"/>
  <pageMargins left="0" right="0" top="0.35433070866141736" bottom="0" header="0" footer="0"/>
  <pageSetup paperSize="9" scale="8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5"/>
  <sheetViews>
    <sheetView rightToLeft="1" view="pageBreakPreview" zoomScaleNormal="100" zoomScaleSheetLayoutView="100" workbookViewId="0">
      <selection activeCell="C17" sqref="C17"/>
    </sheetView>
  </sheetViews>
  <sheetFormatPr defaultColWidth="8.7109375" defaultRowHeight="12.75" x14ac:dyDescent="0.2"/>
  <cols>
    <col min="1" max="1" width="37.28515625" style="1" customWidth="1"/>
    <col min="2" max="7" width="10.5703125" style="1" customWidth="1"/>
    <col min="8" max="8" width="50.7109375" style="1" customWidth="1"/>
    <col min="9" max="16384" width="8.7109375" style="1"/>
  </cols>
  <sheetData>
    <row r="1" spans="1:15" s="10" customFormat="1" ht="20.25" x14ac:dyDescent="0.3">
      <c r="A1" s="1073" t="s">
        <v>204</v>
      </c>
      <c r="B1" s="1073"/>
      <c r="C1" s="1073"/>
      <c r="D1" s="1073"/>
      <c r="E1" s="1073"/>
      <c r="F1" s="1073"/>
      <c r="G1" s="1073"/>
      <c r="H1" s="1073"/>
    </row>
    <row r="2" spans="1:15" s="10" customFormat="1" ht="18" x14ac:dyDescent="0.25">
      <c r="A2" s="1074" t="s">
        <v>545</v>
      </c>
      <c r="B2" s="1074"/>
      <c r="C2" s="1074"/>
      <c r="D2" s="1074"/>
      <c r="E2" s="1074"/>
      <c r="F2" s="1074"/>
      <c r="G2" s="1074"/>
      <c r="H2" s="1074"/>
    </row>
    <row r="3" spans="1:15" s="10" customFormat="1" ht="15.75" x14ac:dyDescent="0.25">
      <c r="A3" s="1075" t="s">
        <v>164</v>
      </c>
      <c r="B3" s="1075"/>
      <c r="C3" s="1075"/>
      <c r="D3" s="1075"/>
      <c r="E3" s="1075"/>
      <c r="F3" s="1075"/>
      <c r="G3" s="1075"/>
      <c r="H3" s="1075"/>
    </row>
    <row r="4" spans="1:15" s="10" customFormat="1" ht="15.75" x14ac:dyDescent="0.25">
      <c r="A4" s="1076" t="s">
        <v>545</v>
      </c>
      <c r="B4" s="1076"/>
      <c r="C4" s="1076"/>
      <c r="D4" s="1076"/>
      <c r="E4" s="1076"/>
      <c r="F4" s="1076"/>
      <c r="G4" s="1076"/>
      <c r="H4" s="1076"/>
    </row>
    <row r="5" spans="1:15" s="7" customFormat="1" ht="15.75" x14ac:dyDescent="0.2">
      <c r="A5" s="51" t="s">
        <v>716</v>
      </c>
      <c r="B5" s="55"/>
      <c r="C5" s="55"/>
      <c r="D5" s="55"/>
      <c r="E5" s="55"/>
      <c r="F5" s="55"/>
      <c r="G5" s="55"/>
      <c r="H5" s="56" t="s">
        <v>717</v>
      </c>
    </row>
    <row r="6" spans="1:15" ht="30" customHeight="1" x14ac:dyDescent="0.2">
      <c r="A6" s="540" t="s">
        <v>273</v>
      </c>
      <c r="B6" s="541">
        <v>2017</v>
      </c>
      <c r="C6" s="541">
        <v>2018</v>
      </c>
      <c r="D6" s="541">
        <v>2019</v>
      </c>
      <c r="E6" s="541">
        <v>2020</v>
      </c>
      <c r="F6" s="541">
        <v>2021</v>
      </c>
      <c r="G6" s="541">
        <v>2022</v>
      </c>
      <c r="H6" s="542" t="s">
        <v>274</v>
      </c>
    </row>
    <row r="7" spans="1:15" ht="33" customHeight="1" x14ac:dyDescent="0.2">
      <c r="A7" s="543" t="s">
        <v>206</v>
      </c>
      <c r="B7" s="544">
        <v>602</v>
      </c>
      <c r="C7" s="544">
        <v>637</v>
      </c>
      <c r="D7" s="544">
        <v>648.44000000000005</v>
      </c>
      <c r="E7" s="544">
        <v>673.45699999999999</v>
      </c>
      <c r="F7" s="544">
        <v>668.7</v>
      </c>
      <c r="G7" s="544">
        <v>661.76261999999997</v>
      </c>
      <c r="H7" s="545" t="s">
        <v>165</v>
      </c>
    </row>
    <row r="8" spans="1:15" s="187" customFormat="1" ht="27" customHeight="1" x14ac:dyDescent="0.2">
      <c r="A8" s="546" t="s">
        <v>263</v>
      </c>
      <c r="B8" s="547">
        <v>23.46</v>
      </c>
      <c r="C8" s="547">
        <v>24.51</v>
      </c>
      <c r="D8" s="547">
        <v>25.94</v>
      </c>
      <c r="E8" s="548">
        <v>39.21</v>
      </c>
      <c r="F8" s="548">
        <v>40.799999999999997</v>
      </c>
      <c r="G8" s="548">
        <v>37.99</v>
      </c>
      <c r="H8" s="549" t="s">
        <v>448</v>
      </c>
    </row>
    <row r="9" spans="1:15" ht="27" customHeight="1" x14ac:dyDescent="0.2">
      <c r="A9" s="550" t="s">
        <v>450</v>
      </c>
      <c r="B9" s="853">
        <f>B7-B8</f>
        <v>578.54</v>
      </c>
      <c r="C9" s="853">
        <f t="shared" ref="C9:G9" si="0">C7-C8</f>
        <v>612.49</v>
      </c>
      <c r="D9" s="853">
        <f t="shared" si="0"/>
        <v>622.5</v>
      </c>
      <c r="E9" s="853">
        <f t="shared" si="0"/>
        <v>634.24699999999996</v>
      </c>
      <c r="F9" s="853">
        <f t="shared" si="0"/>
        <v>627.90000000000009</v>
      </c>
      <c r="G9" s="853">
        <f t="shared" si="0"/>
        <v>623.77261999999996</v>
      </c>
      <c r="H9" s="552" t="s">
        <v>449</v>
      </c>
      <c r="I9" s="154"/>
      <c r="J9" s="154"/>
      <c r="K9" s="154"/>
      <c r="L9" s="154"/>
      <c r="M9" s="154"/>
      <c r="N9" s="154"/>
      <c r="O9" s="154"/>
    </row>
    <row r="10" spans="1:15" ht="27" customHeight="1" x14ac:dyDescent="0.2">
      <c r="A10" s="553" t="s">
        <v>466</v>
      </c>
      <c r="B10" s="554">
        <v>568.9</v>
      </c>
      <c r="C10" s="554">
        <v>596.20000000000005</v>
      </c>
      <c r="D10" s="554">
        <v>628.70000000000005</v>
      </c>
      <c r="E10" s="554">
        <v>653.7950989873093</v>
      </c>
      <c r="F10" s="554">
        <v>641</v>
      </c>
      <c r="G10" s="554">
        <v>643</v>
      </c>
      <c r="H10" s="555" t="s">
        <v>467</v>
      </c>
      <c r="I10" s="154"/>
      <c r="J10" s="154"/>
      <c r="K10" s="154"/>
      <c r="L10" s="154"/>
      <c r="M10" s="154"/>
      <c r="N10" s="154"/>
    </row>
    <row r="11" spans="1:15" s="187" customFormat="1" ht="33" customHeight="1" x14ac:dyDescent="0.2">
      <c r="A11" s="550" t="s">
        <v>207</v>
      </c>
      <c r="B11" s="551">
        <f>B12+B13</f>
        <v>250</v>
      </c>
      <c r="C11" s="551">
        <f t="shared" ref="C11:G11" si="1">C12+C13</f>
        <v>250</v>
      </c>
      <c r="D11" s="551">
        <f t="shared" si="1"/>
        <v>250</v>
      </c>
      <c r="E11" s="551">
        <f t="shared" si="1"/>
        <v>250</v>
      </c>
      <c r="F11" s="551">
        <f t="shared" si="1"/>
        <v>250</v>
      </c>
      <c r="G11" s="551">
        <f t="shared" si="1"/>
        <v>250</v>
      </c>
      <c r="H11" s="552" t="s">
        <v>737</v>
      </c>
    </row>
    <row r="12" spans="1:15" ht="27" customHeight="1" x14ac:dyDescent="0.2">
      <c r="A12" s="556" t="s">
        <v>199</v>
      </c>
      <c r="B12" s="557">
        <v>230</v>
      </c>
      <c r="C12" s="557">
        <v>230</v>
      </c>
      <c r="D12" s="557">
        <v>230</v>
      </c>
      <c r="E12" s="557">
        <v>230</v>
      </c>
      <c r="F12" s="557">
        <v>230</v>
      </c>
      <c r="G12" s="557">
        <v>230</v>
      </c>
      <c r="H12" s="558" t="s">
        <v>167</v>
      </c>
    </row>
    <row r="13" spans="1:15" s="187" customFormat="1" ht="27" customHeight="1" x14ac:dyDescent="0.2">
      <c r="A13" s="559" t="s">
        <v>431</v>
      </c>
      <c r="B13" s="1077">
        <v>20</v>
      </c>
      <c r="C13" s="1077">
        <v>20</v>
      </c>
      <c r="D13" s="1077">
        <v>20</v>
      </c>
      <c r="E13" s="1077">
        <v>20</v>
      </c>
      <c r="F13" s="1077">
        <v>20</v>
      </c>
      <c r="G13" s="1079">
        <v>20</v>
      </c>
      <c r="H13" s="561" t="s">
        <v>436</v>
      </c>
    </row>
    <row r="14" spans="1:15" ht="27" customHeight="1" x14ac:dyDescent="0.2">
      <c r="A14" s="826" t="s">
        <v>432</v>
      </c>
      <c r="B14" s="1077"/>
      <c r="C14" s="1077"/>
      <c r="D14" s="1077"/>
      <c r="E14" s="1077"/>
      <c r="F14" s="1077"/>
      <c r="G14" s="1079"/>
      <c r="H14" s="827" t="s">
        <v>435</v>
      </c>
    </row>
    <row r="15" spans="1:15" s="187" customFormat="1" ht="27" customHeight="1" x14ac:dyDescent="0.2">
      <c r="A15" s="562" t="s">
        <v>433</v>
      </c>
      <c r="B15" s="1078"/>
      <c r="C15" s="1078"/>
      <c r="D15" s="1078"/>
      <c r="E15" s="1078"/>
      <c r="F15" s="1078"/>
      <c r="G15" s="1080"/>
      <c r="H15" s="563" t="s">
        <v>434</v>
      </c>
    </row>
    <row r="16" spans="1:15" ht="46.5" customHeight="1" x14ac:dyDescent="0.2">
      <c r="A16" s="564" t="s">
        <v>200</v>
      </c>
      <c r="B16" s="565">
        <f>B17+B18</f>
        <v>130.53740099999999</v>
      </c>
      <c r="C16" s="565">
        <f>C17+C18</f>
        <v>150.87700000000001</v>
      </c>
      <c r="D16" s="565">
        <f t="shared" ref="D16:G16" si="2">D17+D18</f>
        <v>162.70407799999998</v>
      </c>
      <c r="E16" s="565">
        <f t="shared" si="2"/>
        <v>175.52999999999997</v>
      </c>
      <c r="F16" s="565">
        <f t="shared" si="2"/>
        <v>185.01999999999998</v>
      </c>
      <c r="G16" s="565">
        <f t="shared" si="2"/>
        <v>189.47</v>
      </c>
      <c r="H16" s="566" t="s">
        <v>166</v>
      </c>
      <c r="K16" s="187"/>
    </row>
    <row r="17" spans="1:15" s="187" customFormat="1" ht="27" customHeight="1" thickBot="1" x14ac:dyDescent="0.25">
      <c r="A17" s="559" t="s">
        <v>201</v>
      </c>
      <c r="B17" s="560">
        <v>69.507938999999993</v>
      </c>
      <c r="C17" s="560">
        <v>79.668999999999997</v>
      </c>
      <c r="D17" s="560">
        <v>86.055999999999997</v>
      </c>
      <c r="E17" s="567">
        <v>88.96</v>
      </c>
      <c r="F17" s="568">
        <v>77.16</v>
      </c>
      <c r="G17" s="568">
        <v>76.13</v>
      </c>
      <c r="H17" s="561" t="s">
        <v>168</v>
      </c>
    </row>
    <row r="18" spans="1:15" ht="27" customHeight="1" thickBot="1" x14ac:dyDescent="0.25">
      <c r="A18" s="556" t="s">
        <v>280</v>
      </c>
      <c r="B18" s="557">
        <v>61.029462000000002</v>
      </c>
      <c r="C18" s="557">
        <v>71.207999999999998</v>
      </c>
      <c r="D18" s="557">
        <v>76.648077999999998</v>
      </c>
      <c r="E18" s="569">
        <v>86.57</v>
      </c>
      <c r="F18" s="570">
        <v>107.86</v>
      </c>
      <c r="G18" s="570">
        <v>113.34</v>
      </c>
      <c r="H18" s="558" t="s">
        <v>169</v>
      </c>
    </row>
    <row r="19" spans="1:15" s="187" customFormat="1" ht="27" customHeight="1" x14ac:dyDescent="0.2">
      <c r="A19" s="559" t="s">
        <v>202</v>
      </c>
      <c r="B19" s="560" t="s">
        <v>289</v>
      </c>
      <c r="C19" s="560" t="s">
        <v>289</v>
      </c>
      <c r="D19" s="560" t="s">
        <v>289</v>
      </c>
      <c r="E19" s="560" t="s">
        <v>289</v>
      </c>
      <c r="F19" s="560" t="s">
        <v>514</v>
      </c>
      <c r="G19" s="560" t="s">
        <v>514</v>
      </c>
      <c r="H19" s="561" t="s">
        <v>170</v>
      </c>
    </row>
    <row r="20" spans="1:15" ht="33" customHeight="1" x14ac:dyDescent="0.2">
      <c r="A20" s="564" t="s">
        <v>420</v>
      </c>
      <c r="B20" s="565">
        <f>B9+B11+B16</f>
        <v>959.07740100000001</v>
      </c>
      <c r="C20" s="565">
        <f t="shared" ref="C20:G20" si="3">C9+C11+C16</f>
        <v>1013.367</v>
      </c>
      <c r="D20" s="565">
        <f t="shared" si="3"/>
        <v>1035.204078</v>
      </c>
      <c r="E20" s="565">
        <f t="shared" si="3"/>
        <v>1059.777</v>
      </c>
      <c r="F20" s="565">
        <f t="shared" si="3"/>
        <v>1062.92</v>
      </c>
      <c r="G20" s="565">
        <f t="shared" si="3"/>
        <v>1063.24262</v>
      </c>
      <c r="H20" s="566" t="s">
        <v>419</v>
      </c>
      <c r="I20" s="154"/>
      <c r="J20" s="154"/>
      <c r="K20" s="154"/>
      <c r="L20" s="154"/>
      <c r="M20" s="154"/>
      <c r="N20" s="154"/>
      <c r="O20" s="154"/>
    </row>
    <row r="21" spans="1:15" ht="16.5" customHeight="1" x14ac:dyDescent="0.2">
      <c r="A21" s="610" t="s">
        <v>556</v>
      </c>
      <c r="B21" s="418"/>
      <c r="C21" s="418"/>
      <c r="D21" s="418"/>
      <c r="E21" s="418"/>
      <c r="F21" s="418"/>
      <c r="G21" s="418"/>
      <c r="H21" s="611" t="s">
        <v>557</v>
      </c>
      <c r="I21" s="154"/>
      <c r="J21" s="154"/>
      <c r="K21" s="154"/>
      <c r="L21" s="154"/>
      <c r="M21" s="154"/>
      <c r="N21" s="154"/>
    </row>
    <row r="22" spans="1:15" s="418" customFormat="1" ht="28.5" customHeight="1" x14ac:dyDescent="0.2">
      <c r="A22" s="1071" t="s">
        <v>452</v>
      </c>
      <c r="B22" s="1071"/>
      <c r="H22" s="418" t="s">
        <v>451</v>
      </c>
    </row>
    <row r="23" spans="1:15" x14ac:dyDescent="0.2">
      <c r="A23" s="293" t="s">
        <v>454</v>
      </c>
      <c r="B23" s="1072" t="s">
        <v>453</v>
      </c>
      <c r="C23" s="1072"/>
      <c r="D23" s="1072"/>
      <c r="E23" s="1072"/>
      <c r="F23" s="1072"/>
      <c r="G23" s="1072"/>
      <c r="H23" s="1072"/>
    </row>
    <row r="24" spans="1:15" x14ac:dyDescent="0.2">
      <c r="A24" s="325" t="s">
        <v>536</v>
      </c>
      <c r="B24" s="158"/>
      <c r="C24" s="158"/>
      <c r="D24" s="158"/>
      <c r="E24" s="158"/>
      <c r="F24" s="158"/>
      <c r="G24" s="158"/>
      <c r="H24" s="327" t="s">
        <v>537</v>
      </c>
    </row>
    <row r="25" spans="1:15" x14ac:dyDescent="0.2">
      <c r="A25" s="293"/>
    </row>
  </sheetData>
  <mergeCells count="12">
    <mergeCell ref="A22:B22"/>
    <mergeCell ref="B23:H23"/>
    <mergeCell ref="A1:H1"/>
    <mergeCell ref="A2:H2"/>
    <mergeCell ref="A3:H3"/>
    <mergeCell ref="A4:H4"/>
    <mergeCell ref="F13:F15"/>
    <mergeCell ref="G13:G15"/>
    <mergeCell ref="B13:B15"/>
    <mergeCell ref="C13:C15"/>
    <mergeCell ref="D13:D15"/>
    <mergeCell ref="E13:E15"/>
  </mergeCells>
  <printOptions horizontalCentered="1" verticalCentered="1"/>
  <pageMargins left="0" right="0" top="0" bottom="0" header="0" footer="0"/>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P24"/>
  <sheetViews>
    <sheetView rightToLeft="1" view="pageBreakPreview" zoomScaleNormal="100" zoomScaleSheetLayoutView="100" workbookViewId="0">
      <selection activeCell="D12" sqref="D12"/>
    </sheetView>
  </sheetViews>
  <sheetFormatPr defaultColWidth="8.7109375" defaultRowHeight="12.75" x14ac:dyDescent="0.2"/>
  <cols>
    <col min="1" max="1" width="29.28515625" style="1" customWidth="1"/>
    <col min="2" max="2" width="9.7109375" style="1" hidden="1" customWidth="1"/>
    <col min="3" max="3" width="37.42578125" style="1" hidden="1" customWidth="1"/>
    <col min="4" max="7" width="10.28515625" style="1" customWidth="1"/>
    <col min="8" max="9" width="14.28515625" style="1" customWidth="1"/>
    <col min="10" max="10" width="36" style="1" customWidth="1"/>
    <col min="11" max="16384" width="8.7109375" style="1"/>
  </cols>
  <sheetData>
    <row r="1" spans="1:16" s="13" customFormat="1" ht="23.85" customHeight="1" x14ac:dyDescent="0.3">
      <c r="A1" s="1073" t="s">
        <v>190</v>
      </c>
      <c r="B1" s="1073"/>
      <c r="C1" s="1073"/>
      <c r="D1" s="1073"/>
      <c r="E1" s="1073"/>
      <c r="F1" s="1073"/>
      <c r="G1" s="1073"/>
      <c r="H1" s="1073"/>
      <c r="I1" s="1073"/>
      <c r="J1" s="1073"/>
    </row>
    <row r="2" spans="1:16" s="13" customFormat="1" ht="20.25" x14ac:dyDescent="0.3">
      <c r="A2" s="1073" t="s">
        <v>545</v>
      </c>
      <c r="B2" s="1073"/>
      <c r="C2" s="1073"/>
      <c r="D2" s="1073"/>
      <c r="E2" s="1073"/>
      <c r="F2" s="1073"/>
      <c r="G2" s="1073"/>
      <c r="H2" s="1073"/>
      <c r="I2" s="1073"/>
      <c r="J2" s="1073"/>
    </row>
    <row r="3" spans="1:16" s="10" customFormat="1" ht="15.75" x14ac:dyDescent="0.25">
      <c r="A3" s="1075" t="s">
        <v>171</v>
      </c>
      <c r="B3" s="1075"/>
      <c r="C3" s="1075"/>
      <c r="D3" s="1075"/>
      <c r="E3" s="1075"/>
      <c r="F3" s="1075"/>
      <c r="G3" s="1075"/>
      <c r="H3" s="1075"/>
      <c r="I3" s="1075"/>
      <c r="J3" s="1075"/>
    </row>
    <row r="4" spans="1:16" s="10" customFormat="1" ht="15.75" x14ac:dyDescent="0.25">
      <c r="A4" s="1076" t="s">
        <v>545</v>
      </c>
      <c r="B4" s="1076"/>
      <c r="C4" s="1076"/>
      <c r="D4" s="1076"/>
      <c r="E4" s="1076"/>
      <c r="F4" s="1076"/>
      <c r="G4" s="1076"/>
      <c r="H4" s="1076"/>
      <c r="I4" s="1076"/>
      <c r="J4" s="1076"/>
    </row>
    <row r="5" spans="1:16" s="7" customFormat="1" ht="15.75" x14ac:dyDescent="0.2">
      <c r="A5" s="51" t="s">
        <v>509</v>
      </c>
      <c r="B5" s="55"/>
      <c r="C5" s="55"/>
      <c r="D5" s="55"/>
      <c r="E5" s="55"/>
      <c r="F5" s="55"/>
      <c r="G5" s="55"/>
      <c r="H5" s="55"/>
      <c r="I5" s="55"/>
      <c r="J5" s="56" t="s">
        <v>510</v>
      </c>
    </row>
    <row r="6" spans="1:16" ht="31.5" customHeight="1" x14ac:dyDescent="0.2">
      <c r="A6" s="68" t="s">
        <v>273</v>
      </c>
      <c r="B6" s="54">
        <v>2004</v>
      </c>
      <c r="C6" s="54">
        <v>2005</v>
      </c>
      <c r="D6" s="54">
        <v>2017</v>
      </c>
      <c r="E6" s="54">
        <v>2018</v>
      </c>
      <c r="F6" s="54">
        <v>2019</v>
      </c>
      <c r="G6" s="32">
        <v>2020</v>
      </c>
      <c r="H6" s="32">
        <v>2021</v>
      </c>
      <c r="I6" s="32">
        <v>2022</v>
      </c>
      <c r="J6" s="32" t="s">
        <v>274</v>
      </c>
    </row>
    <row r="7" spans="1:16" ht="48" customHeight="1" thickBot="1" x14ac:dyDescent="0.25">
      <c r="A7" s="67" t="s">
        <v>281</v>
      </c>
      <c r="B7" s="75" t="s">
        <v>144</v>
      </c>
      <c r="C7" s="75" t="s">
        <v>144</v>
      </c>
      <c r="D7" s="527">
        <v>2.4419460000000002</v>
      </c>
      <c r="E7" s="527">
        <v>1.62</v>
      </c>
      <c r="F7" s="527">
        <v>0.995</v>
      </c>
      <c r="G7" s="534">
        <v>0.82499999999999996</v>
      </c>
      <c r="H7" s="534">
        <v>0.67800000000000005</v>
      </c>
      <c r="I7" s="534">
        <v>0.66146099999999997</v>
      </c>
      <c r="J7" s="528" t="s">
        <v>172</v>
      </c>
    </row>
    <row r="8" spans="1:16" ht="33.75" customHeight="1" thickBot="1" x14ac:dyDescent="0.25">
      <c r="A8" s="27" t="s">
        <v>191</v>
      </c>
      <c r="B8" s="524">
        <v>24.541</v>
      </c>
      <c r="C8" s="524">
        <v>55.267505000000007</v>
      </c>
      <c r="D8" s="848">
        <f>D9+D10</f>
        <v>228.75</v>
      </c>
      <c r="E8" s="848">
        <f>E9+E10</f>
        <v>256.5</v>
      </c>
      <c r="F8" s="848">
        <f>F9+F10</f>
        <v>276.2</v>
      </c>
      <c r="G8" s="848">
        <f t="shared" ref="G8:I8" si="0">G9+G10</f>
        <v>285.89999999999998</v>
      </c>
      <c r="H8" s="848">
        <f t="shared" si="0"/>
        <v>253.3</v>
      </c>
      <c r="I8" s="848">
        <f t="shared" si="0"/>
        <v>264.32400000000001</v>
      </c>
      <c r="J8" s="525" t="s">
        <v>173</v>
      </c>
      <c r="K8" s="833"/>
      <c r="L8" s="837"/>
      <c r="M8" s="837"/>
      <c r="N8" s="837"/>
      <c r="O8" s="833"/>
      <c r="P8" s="833"/>
    </row>
    <row r="9" spans="1:16" ht="30" customHeight="1" thickBot="1" x14ac:dyDescent="0.25">
      <c r="A9" s="522" t="s">
        <v>198</v>
      </c>
      <c r="B9" s="76" t="s">
        <v>56</v>
      </c>
      <c r="C9" s="76" t="s">
        <v>56</v>
      </c>
      <c r="D9" s="847">
        <v>0.42899999999999999</v>
      </c>
      <c r="E9" s="847">
        <v>0.4</v>
      </c>
      <c r="F9" s="847">
        <v>0.4</v>
      </c>
      <c r="G9" s="847">
        <v>0.4</v>
      </c>
      <c r="H9" s="847">
        <v>0.3</v>
      </c>
      <c r="I9" s="847">
        <v>0.27100000000000002</v>
      </c>
      <c r="J9" s="64" t="s">
        <v>174</v>
      </c>
      <c r="K9" s="833"/>
      <c r="L9" s="837"/>
      <c r="M9" s="837"/>
      <c r="N9" s="837"/>
      <c r="O9" s="833"/>
      <c r="P9" s="833"/>
    </row>
    <row r="10" spans="1:16" ht="30" customHeight="1" x14ac:dyDescent="0.2">
      <c r="A10" s="523" t="s">
        <v>197</v>
      </c>
      <c r="B10" s="77">
        <v>24.541</v>
      </c>
      <c r="C10" s="77">
        <v>55.267505000000007</v>
      </c>
      <c r="D10" s="836">
        <v>228.321</v>
      </c>
      <c r="E10" s="836">
        <v>256.10000000000002</v>
      </c>
      <c r="F10" s="836">
        <v>275.8</v>
      </c>
      <c r="G10" s="836">
        <v>285.5</v>
      </c>
      <c r="H10" s="836">
        <v>253</v>
      </c>
      <c r="I10" s="836">
        <v>264.053</v>
      </c>
      <c r="J10" s="66" t="s">
        <v>175</v>
      </c>
    </row>
    <row r="11" spans="1:16" ht="30" customHeight="1" thickBot="1" x14ac:dyDescent="0.25">
      <c r="A11" s="67" t="s">
        <v>282</v>
      </c>
      <c r="B11" s="526">
        <v>24.542000000000002</v>
      </c>
      <c r="C11" s="526">
        <v>54.462999999999994</v>
      </c>
      <c r="D11" s="527">
        <f>SUM(D12:D18)</f>
        <v>228.66891799999999</v>
      </c>
      <c r="E11" s="527">
        <f t="shared" ref="E11:I11" si="1">SUM(E12:E18)</f>
        <v>256.476</v>
      </c>
      <c r="F11" s="527">
        <f t="shared" si="1"/>
        <v>276.124234</v>
      </c>
      <c r="G11" s="527">
        <f t="shared" si="1"/>
        <v>285.99999999999994</v>
      </c>
      <c r="H11" s="527">
        <f t="shared" si="1"/>
        <v>253.23099999999999</v>
      </c>
      <c r="I11" s="527">
        <f t="shared" si="1"/>
        <v>264.31159300000002</v>
      </c>
      <c r="J11" s="528" t="s">
        <v>176</v>
      </c>
      <c r="K11" s="833"/>
      <c r="L11" s="833"/>
      <c r="M11" s="833"/>
      <c r="N11" s="833"/>
      <c r="O11" s="833"/>
      <c r="P11" s="833"/>
    </row>
    <row r="12" spans="1:16" ht="30" customHeight="1" thickBot="1" x14ac:dyDescent="0.25">
      <c r="A12" s="529" t="s">
        <v>279</v>
      </c>
      <c r="B12" s="78">
        <v>14.769</v>
      </c>
      <c r="C12" s="78">
        <v>34.034999999999997</v>
      </c>
      <c r="D12" s="317">
        <v>69.507938999999993</v>
      </c>
      <c r="E12" s="317">
        <v>79.668999999999997</v>
      </c>
      <c r="F12" s="317">
        <v>86.055999999999997</v>
      </c>
      <c r="G12" s="317">
        <v>88.96</v>
      </c>
      <c r="H12" s="317">
        <v>77.16</v>
      </c>
      <c r="I12" s="317">
        <v>76.132000000000005</v>
      </c>
      <c r="J12" s="65" t="s">
        <v>177</v>
      </c>
      <c r="K12" s="833"/>
      <c r="L12" s="833"/>
      <c r="M12" s="833"/>
      <c r="N12" s="833"/>
      <c r="O12" s="833"/>
      <c r="P12" s="833"/>
    </row>
    <row r="13" spans="1:16" ht="30" customHeight="1" thickBot="1" x14ac:dyDescent="0.25">
      <c r="A13" s="522" t="s">
        <v>192</v>
      </c>
      <c r="B13" s="76">
        <v>7.8449999999999998</v>
      </c>
      <c r="C13" s="76">
        <v>9.2219999999999995</v>
      </c>
      <c r="D13" s="318">
        <v>61.029462000000002</v>
      </c>
      <c r="E13" s="318">
        <v>71.207999999999998</v>
      </c>
      <c r="F13" s="318">
        <v>76.648077999999998</v>
      </c>
      <c r="G13" s="318">
        <v>86.57</v>
      </c>
      <c r="H13" s="318">
        <v>107.86</v>
      </c>
      <c r="I13" s="318">
        <v>113.34357000000001</v>
      </c>
      <c r="J13" s="64" t="s">
        <v>178</v>
      </c>
    </row>
    <row r="14" spans="1:16" ht="30" customHeight="1" thickBot="1" x14ac:dyDescent="0.25">
      <c r="A14" s="529" t="s">
        <v>193</v>
      </c>
      <c r="B14" s="78">
        <v>0</v>
      </c>
      <c r="C14" s="78">
        <v>0</v>
      </c>
      <c r="D14" s="317">
        <v>63.859341999999998</v>
      </c>
      <c r="E14" s="317">
        <v>66.891999999999996</v>
      </c>
      <c r="F14" s="317">
        <v>79.70581</v>
      </c>
      <c r="G14" s="317">
        <v>78.099999999999994</v>
      </c>
      <c r="H14" s="317">
        <v>54.7</v>
      </c>
      <c r="I14" s="317">
        <v>50.599350000000001</v>
      </c>
      <c r="J14" s="65" t="s">
        <v>179</v>
      </c>
    </row>
    <row r="15" spans="1:16" ht="30" customHeight="1" thickBot="1" x14ac:dyDescent="0.25">
      <c r="A15" s="522" t="s">
        <v>194</v>
      </c>
      <c r="B15" s="76">
        <v>1.9279999999999999</v>
      </c>
      <c r="C15" s="76">
        <v>11.206</v>
      </c>
      <c r="D15" s="318">
        <v>33.817045</v>
      </c>
      <c r="E15" s="318">
        <v>38.161000000000001</v>
      </c>
      <c r="F15" s="318">
        <v>33.001345999999998</v>
      </c>
      <c r="G15" s="436">
        <v>32.31</v>
      </c>
      <c r="H15" s="436">
        <v>13.401</v>
      </c>
      <c r="I15" s="436">
        <v>23.352962999999999</v>
      </c>
      <c r="J15" s="64" t="s">
        <v>180</v>
      </c>
    </row>
    <row r="16" spans="1:16" ht="30" customHeight="1" thickBot="1" x14ac:dyDescent="0.25">
      <c r="A16" s="529" t="s">
        <v>195</v>
      </c>
      <c r="B16" s="78" t="s">
        <v>56</v>
      </c>
      <c r="C16" s="78" t="s">
        <v>56</v>
      </c>
      <c r="D16" s="317">
        <v>0.45512999999999998</v>
      </c>
      <c r="E16" s="317">
        <v>0.54600000000000004</v>
      </c>
      <c r="F16" s="317">
        <v>0.71299999999999997</v>
      </c>
      <c r="G16" s="317">
        <v>0.06</v>
      </c>
      <c r="H16" s="317">
        <v>0.11</v>
      </c>
      <c r="I16" s="317">
        <v>0.88371</v>
      </c>
      <c r="J16" s="65" t="s">
        <v>181</v>
      </c>
    </row>
    <row r="17" spans="1:10" ht="30" customHeight="1" thickBot="1" x14ac:dyDescent="0.25">
      <c r="A17" s="530" t="s">
        <v>283</v>
      </c>
      <c r="B17" s="91" t="s">
        <v>56</v>
      </c>
      <c r="C17" s="91" t="s">
        <v>56</v>
      </c>
      <c r="D17" s="318">
        <v>0</v>
      </c>
      <c r="E17" s="318">
        <v>0</v>
      </c>
      <c r="F17" s="318">
        <v>0</v>
      </c>
      <c r="G17" s="318">
        <v>0</v>
      </c>
      <c r="H17" s="502">
        <v>0</v>
      </c>
      <c r="I17" s="502">
        <v>0</v>
      </c>
      <c r="J17" s="92" t="s">
        <v>182</v>
      </c>
    </row>
    <row r="18" spans="1:10" ht="30" customHeight="1" thickBot="1" x14ac:dyDescent="0.25">
      <c r="A18" s="531" t="s">
        <v>196</v>
      </c>
      <c r="B18" s="93" t="s">
        <v>56</v>
      </c>
      <c r="C18" s="93" t="s">
        <v>56</v>
      </c>
      <c r="D18" s="317">
        <v>0</v>
      </c>
      <c r="E18" s="317">
        <v>0</v>
      </c>
      <c r="F18" s="317">
        <v>0</v>
      </c>
      <c r="G18" s="317">
        <v>0</v>
      </c>
      <c r="H18" s="503">
        <v>0</v>
      </c>
      <c r="I18" s="503">
        <v>0</v>
      </c>
      <c r="J18" s="94" t="s">
        <v>205</v>
      </c>
    </row>
    <row r="19" spans="1:10" ht="35.25" customHeight="1" x14ac:dyDescent="0.2">
      <c r="A19" s="532" t="s">
        <v>203</v>
      </c>
      <c r="B19" s="95" t="s">
        <v>144</v>
      </c>
      <c r="C19" s="95" t="s">
        <v>144</v>
      </c>
      <c r="D19" s="535">
        <v>95.398679999999999</v>
      </c>
      <c r="E19" s="535">
        <v>100.93377</v>
      </c>
      <c r="F19" s="535">
        <v>90.9</v>
      </c>
      <c r="G19" s="535">
        <v>98.49</v>
      </c>
      <c r="H19" s="535">
        <v>81.93</v>
      </c>
      <c r="I19" s="535">
        <v>89.067294000000004</v>
      </c>
      <c r="J19" s="533" t="s">
        <v>183</v>
      </c>
    </row>
    <row r="20" spans="1:10" x14ac:dyDescent="0.2">
      <c r="A20" s="325" t="s">
        <v>534</v>
      </c>
      <c r="J20" s="293" t="s">
        <v>535</v>
      </c>
    </row>
    <row r="22" spans="1:10" x14ac:dyDescent="0.2">
      <c r="E22" s="154"/>
      <c r="F22" s="154"/>
      <c r="G22" s="154"/>
      <c r="H22" s="154"/>
      <c r="I22" s="154"/>
    </row>
    <row r="24" spans="1:10" x14ac:dyDescent="0.2">
      <c r="E24" s="154"/>
      <c r="F24" s="154"/>
      <c r="G24" s="154"/>
      <c r="H24" s="154"/>
      <c r="I24" s="154"/>
    </row>
  </sheetData>
  <mergeCells count="4">
    <mergeCell ref="A1:J1"/>
    <mergeCell ref="A3:J3"/>
    <mergeCell ref="A4:J4"/>
    <mergeCell ref="A2:J2"/>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2"/>
  <sheetViews>
    <sheetView rightToLeft="1" view="pageBreakPreview" zoomScale="110" zoomScaleNormal="100" zoomScaleSheetLayoutView="110" workbookViewId="0">
      <selection activeCell="B22" sqref="B22"/>
    </sheetView>
  </sheetViews>
  <sheetFormatPr defaultColWidth="8.7109375" defaultRowHeight="12.75" x14ac:dyDescent="0.2"/>
  <cols>
    <col min="1" max="1" width="20.7109375" style="293" customWidth="1"/>
    <col min="2" max="5" width="17.42578125" style="293" customWidth="1"/>
    <col min="6" max="6" width="25.7109375" style="293" customWidth="1"/>
    <col min="7" max="7" width="24.28515625" style="293" customWidth="1"/>
    <col min="8" max="16384" width="8.7109375" style="293"/>
  </cols>
  <sheetData>
    <row r="1" spans="1:6" ht="18" x14ac:dyDescent="0.25">
      <c r="A1" s="899" t="s">
        <v>58</v>
      </c>
      <c r="B1" s="899"/>
      <c r="C1" s="899"/>
      <c r="D1" s="899"/>
      <c r="E1" s="899"/>
      <c r="F1" s="899"/>
    </row>
    <row r="2" spans="1:6" ht="18" x14ac:dyDescent="0.25">
      <c r="A2" s="899">
        <v>2022</v>
      </c>
      <c r="B2" s="899"/>
      <c r="C2" s="899"/>
      <c r="D2" s="899"/>
      <c r="E2" s="899"/>
      <c r="F2" s="899"/>
    </row>
    <row r="3" spans="1:6" ht="15.75" x14ac:dyDescent="0.25">
      <c r="A3" s="970" t="s">
        <v>134</v>
      </c>
      <c r="B3" s="971"/>
      <c r="C3" s="971"/>
      <c r="D3" s="971"/>
      <c r="E3" s="971"/>
      <c r="F3" s="971"/>
    </row>
    <row r="4" spans="1:6" ht="15.75" x14ac:dyDescent="0.25">
      <c r="A4" s="1083" t="s">
        <v>553</v>
      </c>
      <c r="B4" s="1083"/>
      <c r="C4" s="1083"/>
      <c r="D4" s="1083"/>
      <c r="E4" s="1083"/>
      <c r="F4" s="1083"/>
    </row>
    <row r="5" spans="1:6" ht="15.75" x14ac:dyDescent="0.2">
      <c r="A5" s="347" t="s">
        <v>718</v>
      </c>
      <c r="B5" s="348"/>
      <c r="C5" s="359"/>
      <c r="D5" s="349"/>
      <c r="E5" s="350"/>
      <c r="F5" s="351" t="s">
        <v>719</v>
      </c>
    </row>
    <row r="6" spans="1:6" ht="28.5" customHeight="1" thickBot="1" x14ac:dyDescent="0.25">
      <c r="A6" s="1081" t="s">
        <v>59</v>
      </c>
      <c r="B6" s="1086" t="s">
        <v>132</v>
      </c>
      <c r="C6" s="1087"/>
      <c r="D6" s="391" t="s">
        <v>133</v>
      </c>
      <c r="E6" s="392" t="s">
        <v>418</v>
      </c>
      <c r="F6" s="1084" t="s">
        <v>115</v>
      </c>
    </row>
    <row r="7" spans="1:6" ht="19.5" customHeight="1" x14ac:dyDescent="0.2">
      <c r="A7" s="1082"/>
      <c r="B7" s="393" t="s">
        <v>116</v>
      </c>
      <c r="C7" s="393" t="s">
        <v>563</v>
      </c>
      <c r="D7" s="393" t="s">
        <v>116</v>
      </c>
      <c r="E7" s="393" t="s">
        <v>116</v>
      </c>
      <c r="F7" s="1085"/>
    </row>
    <row r="8" spans="1:6" ht="39" customHeight="1" x14ac:dyDescent="0.2">
      <c r="A8" s="352" t="s">
        <v>92</v>
      </c>
      <c r="B8" s="353">
        <v>11627.04</v>
      </c>
      <c r="C8" s="353"/>
      <c r="D8" s="581">
        <v>35000</v>
      </c>
      <c r="E8" s="354">
        <v>46627.040000000001</v>
      </c>
      <c r="F8" s="355" t="s">
        <v>117</v>
      </c>
    </row>
    <row r="9" spans="1:6" ht="20.25" customHeight="1" thickBot="1" x14ac:dyDescent="0.25">
      <c r="A9" s="394" t="s">
        <v>101</v>
      </c>
      <c r="B9" s="395">
        <v>54.76</v>
      </c>
      <c r="C9" s="618">
        <f>B9/$B$8</f>
        <v>4.7097111560637957E-3</v>
      </c>
      <c r="D9" s="396">
        <v>0</v>
      </c>
      <c r="E9" s="396">
        <v>54.76</v>
      </c>
      <c r="F9" s="397" t="s">
        <v>118</v>
      </c>
    </row>
    <row r="10" spans="1:6" ht="20.25" customHeight="1" thickBot="1" x14ac:dyDescent="0.25">
      <c r="A10" s="254" t="s">
        <v>124</v>
      </c>
      <c r="B10" s="356">
        <v>114.46</v>
      </c>
      <c r="C10" s="619">
        <f t="shared" ref="C10:C20" si="0">B10/$B$8</f>
        <v>9.8442939905599349E-3</v>
      </c>
      <c r="D10" s="357">
        <v>179.14</v>
      </c>
      <c r="E10" s="357">
        <v>293.60000000000002</v>
      </c>
      <c r="F10" s="316" t="s">
        <v>119</v>
      </c>
    </row>
    <row r="11" spans="1:6" ht="20.25" customHeight="1" thickBot="1" x14ac:dyDescent="0.25">
      <c r="A11" s="398" t="s">
        <v>125</v>
      </c>
      <c r="B11" s="399">
        <v>1291.1300000000001</v>
      </c>
      <c r="C11" s="618">
        <f t="shared" si="0"/>
        <v>0.11104545954946402</v>
      </c>
      <c r="D11" s="400">
        <v>542.04</v>
      </c>
      <c r="E11" s="400">
        <v>1833.2</v>
      </c>
      <c r="F11" s="401" t="s">
        <v>63</v>
      </c>
    </row>
    <row r="12" spans="1:6" ht="20.25" customHeight="1" thickBot="1" x14ac:dyDescent="0.25">
      <c r="A12" s="254" t="s">
        <v>102</v>
      </c>
      <c r="B12" s="356">
        <v>53.33</v>
      </c>
      <c r="C12" s="619">
        <f t="shared" si="0"/>
        <v>4.5867219859912749E-3</v>
      </c>
      <c r="D12" s="357">
        <v>0</v>
      </c>
      <c r="E12" s="357">
        <v>53.33</v>
      </c>
      <c r="F12" s="316" t="s">
        <v>103</v>
      </c>
    </row>
    <row r="13" spans="1:6" ht="20.25" customHeight="1" thickBot="1" x14ac:dyDescent="0.25">
      <c r="A13" s="398" t="s">
        <v>104</v>
      </c>
      <c r="B13" s="399">
        <v>5.27</v>
      </c>
      <c r="C13" s="618">
        <f t="shared" si="0"/>
        <v>4.5325379460292554E-4</v>
      </c>
      <c r="D13" s="400">
        <v>0</v>
      </c>
      <c r="E13" s="400">
        <v>5.27</v>
      </c>
      <c r="F13" s="401" t="s">
        <v>105</v>
      </c>
    </row>
    <row r="14" spans="1:6" ht="20.25" customHeight="1" thickBot="1" x14ac:dyDescent="0.25">
      <c r="A14" s="254" t="s">
        <v>106</v>
      </c>
      <c r="B14" s="356">
        <v>24.71</v>
      </c>
      <c r="C14" s="619">
        <f t="shared" si="0"/>
        <v>2.125218456288101E-3</v>
      </c>
      <c r="D14" s="357">
        <v>0</v>
      </c>
      <c r="E14" s="357">
        <v>24.71</v>
      </c>
      <c r="F14" s="316" t="s">
        <v>107</v>
      </c>
    </row>
    <row r="15" spans="1:6" ht="20.25" customHeight="1" thickBot="1" x14ac:dyDescent="0.25">
      <c r="A15" s="398" t="s">
        <v>108</v>
      </c>
      <c r="B15" s="399">
        <v>3.92</v>
      </c>
      <c r="C15" s="618">
        <f t="shared" si="0"/>
        <v>3.3714513754145507E-4</v>
      </c>
      <c r="D15" s="400">
        <v>0</v>
      </c>
      <c r="E15" s="400">
        <v>3.92</v>
      </c>
      <c r="F15" s="401" t="s">
        <v>109</v>
      </c>
    </row>
    <row r="16" spans="1:6" ht="20.25" customHeight="1" thickBot="1" x14ac:dyDescent="0.25">
      <c r="A16" s="254" t="s">
        <v>91</v>
      </c>
      <c r="B16" s="356">
        <v>1154.0999999999999</v>
      </c>
      <c r="C16" s="619">
        <f t="shared" si="0"/>
        <v>9.926000082566154E-2</v>
      </c>
      <c r="D16" s="357">
        <v>0</v>
      </c>
      <c r="E16" s="357">
        <v>1154.0999999999999</v>
      </c>
      <c r="F16" s="316" t="s">
        <v>120</v>
      </c>
    </row>
    <row r="17" spans="1:6" ht="20.25" customHeight="1" thickBot="1" x14ac:dyDescent="0.25">
      <c r="A17" s="398" t="s">
        <v>90</v>
      </c>
      <c r="B17" s="399">
        <v>0.79</v>
      </c>
      <c r="C17" s="618">
        <f t="shared" si="0"/>
        <v>6.794506598411978E-5</v>
      </c>
      <c r="D17" s="400">
        <v>0</v>
      </c>
      <c r="E17" s="400">
        <v>0.79</v>
      </c>
      <c r="F17" s="401" t="s">
        <v>121</v>
      </c>
    </row>
    <row r="18" spans="1:6" ht="20.25" customHeight="1" thickBot="1" x14ac:dyDescent="0.25">
      <c r="A18" s="254" t="s">
        <v>30</v>
      </c>
      <c r="B18" s="356">
        <v>4.76</v>
      </c>
      <c r="C18" s="619">
        <f t="shared" si="0"/>
        <v>4.0939052415748113E-4</v>
      </c>
      <c r="D18" s="357">
        <v>0</v>
      </c>
      <c r="E18" s="357">
        <v>4.76</v>
      </c>
      <c r="F18" s="316" t="s">
        <v>122</v>
      </c>
    </row>
    <row r="19" spans="1:6" ht="20.25" customHeight="1" thickBot="1" x14ac:dyDescent="0.25">
      <c r="A19" s="402" t="s">
        <v>89</v>
      </c>
      <c r="B19" s="403">
        <v>34.729999999999997</v>
      </c>
      <c r="C19" s="618">
        <f t="shared" si="0"/>
        <v>2.9870027109221257E-3</v>
      </c>
      <c r="D19" s="404">
        <v>0</v>
      </c>
      <c r="E19" s="404">
        <v>34.729999999999997</v>
      </c>
      <c r="F19" s="405" t="s">
        <v>123</v>
      </c>
    </row>
    <row r="20" spans="1:6" ht="20.25" customHeight="1" thickBot="1" x14ac:dyDescent="0.25">
      <c r="A20" s="254" t="s">
        <v>558</v>
      </c>
      <c r="B20" s="356">
        <v>403</v>
      </c>
      <c r="C20" s="619">
        <f t="shared" si="0"/>
        <v>3.4660584293164896E-2</v>
      </c>
      <c r="D20" s="357">
        <v>0</v>
      </c>
      <c r="E20" s="357">
        <v>403</v>
      </c>
      <c r="F20" s="316" t="s">
        <v>562</v>
      </c>
    </row>
    <row r="21" spans="1:6" ht="28.5" customHeight="1" x14ac:dyDescent="0.2">
      <c r="A21" s="406" t="s">
        <v>64</v>
      </c>
      <c r="B21" s="617">
        <f>SUM(B9:B20)</f>
        <v>3144.9600000000005</v>
      </c>
      <c r="C21" s="620">
        <f>B21/$B$8</f>
        <v>0.2704867274904017</v>
      </c>
      <c r="D21" s="617">
        <f>SUM(D9:D20)</f>
        <v>721.18</v>
      </c>
      <c r="E21" s="617">
        <f>SUM(E9:E20)</f>
        <v>3866.17</v>
      </c>
      <c r="F21" s="407" t="s">
        <v>126</v>
      </c>
    </row>
    <row r="22" spans="1:6" ht="17.100000000000001" customHeight="1" x14ac:dyDescent="0.2">
      <c r="A22" s="163" t="s">
        <v>538</v>
      </c>
      <c r="F22" s="164" t="s">
        <v>519</v>
      </c>
    </row>
  </sheetData>
  <mergeCells count="7">
    <mergeCell ref="A6:A7"/>
    <mergeCell ref="A1:F1"/>
    <mergeCell ref="A2:F2"/>
    <mergeCell ref="A3:F3"/>
    <mergeCell ref="A4:F4"/>
    <mergeCell ref="F6:F7"/>
    <mergeCell ref="B6:C6"/>
  </mergeCells>
  <printOptions horizontalCentered="1" verticalCentered="1"/>
  <pageMargins left="0" right="0" top="0" bottom="0" header="0" footer="0"/>
  <pageSetup paperSize="9" scale="88" fitToHeight="0" orientation="landscape" r:id="rId1"/>
  <headerFooter alignWithMargins="0"/>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49:L66"/>
  <sheetViews>
    <sheetView rightToLeft="1" view="pageBreakPreview" zoomScale="80" zoomScaleNormal="100" zoomScaleSheetLayoutView="80" workbookViewId="0">
      <selection activeCell="E28" sqref="E28"/>
    </sheetView>
  </sheetViews>
  <sheetFormatPr defaultColWidth="9.28515625" defaultRowHeight="12.75" x14ac:dyDescent="0.2"/>
  <cols>
    <col min="1" max="8" width="9.28515625" style="61"/>
    <col min="9" max="9" width="3.42578125" style="61" customWidth="1"/>
    <col min="10" max="16384" width="9.28515625" style="61"/>
  </cols>
  <sheetData>
    <row r="49" spans="1:9" x14ac:dyDescent="0.2">
      <c r="A49" s="1088"/>
      <c r="B49" s="1088"/>
      <c r="C49" s="1088"/>
      <c r="D49" s="1088"/>
      <c r="E49" s="1088"/>
      <c r="F49" s="1088"/>
      <c r="G49" s="1088"/>
      <c r="H49" s="1088"/>
      <c r="I49" s="1088"/>
    </row>
    <row r="59" spans="1:9" x14ac:dyDescent="0.2">
      <c r="F59" s="386"/>
    </row>
    <row r="64" spans="1:9" ht="32.1" customHeight="1" x14ac:dyDescent="0.25">
      <c r="A64" s="446" t="s">
        <v>569</v>
      </c>
    </row>
    <row r="65" spans="1:12" ht="15" x14ac:dyDescent="0.2">
      <c r="L65" s="628" t="s">
        <v>570</v>
      </c>
    </row>
    <row r="66" spans="1:12" ht="15.75" x14ac:dyDescent="0.25">
      <c r="A66" s="1089" t="s">
        <v>456</v>
      </c>
      <c r="B66" s="1089"/>
      <c r="C66" s="1089"/>
      <c r="D66" s="1089"/>
      <c r="E66" s="1089"/>
      <c r="F66" s="1089"/>
      <c r="G66" s="1089"/>
      <c r="H66" s="1089"/>
      <c r="I66" s="1089"/>
      <c r="J66" s="1089"/>
      <c r="K66" s="1089"/>
      <c r="L66" s="1089"/>
    </row>
  </sheetData>
  <mergeCells count="2">
    <mergeCell ref="A49:I49"/>
    <mergeCell ref="A66:L66"/>
  </mergeCells>
  <printOptions horizontalCentered="1" verticalCentered="1"/>
  <pageMargins left="0.15748031496062992" right="0.15748031496062992" top="0.27559055118110237" bottom="0.15748031496062992" header="0.15748031496062992" footer="0.1574803149606299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19"/>
  <sheetViews>
    <sheetView rightToLeft="1" view="pageBreakPreview" zoomScaleNormal="100" zoomScaleSheetLayoutView="100" workbookViewId="0">
      <selection activeCell="H18" sqref="H18"/>
    </sheetView>
  </sheetViews>
  <sheetFormatPr defaultColWidth="8.7109375" defaultRowHeight="12.75" x14ac:dyDescent="0.2"/>
  <cols>
    <col min="1" max="1" width="19.28515625" style="25" customWidth="1"/>
    <col min="2" max="2" width="16.42578125" style="25" customWidth="1"/>
    <col min="3" max="8" width="11.7109375" style="25" customWidth="1"/>
    <col min="9" max="9" width="26.7109375" style="25" customWidth="1"/>
    <col min="10" max="16384" width="8.7109375" style="25"/>
  </cols>
  <sheetData>
    <row r="1" spans="1:9" s="16" customFormat="1" ht="20.25" x14ac:dyDescent="0.2">
      <c r="A1" s="857" t="s">
        <v>483</v>
      </c>
      <c r="B1" s="857"/>
      <c r="C1" s="857"/>
      <c r="D1" s="857"/>
      <c r="E1" s="857"/>
      <c r="F1" s="857"/>
      <c r="G1" s="857"/>
      <c r="H1" s="857"/>
      <c r="I1" s="857"/>
    </row>
    <row r="2" spans="1:9" s="16" customFormat="1" ht="18" x14ac:dyDescent="0.2">
      <c r="A2" s="860" t="s">
        <v>474</v>
      </c>
      <c r="B2" s="860"/>
      <c r="C2" s="860"/>
      <c r="D2" s="860"/>
      <c r="E2" s="860"/>
      <c r="F2" s="860"/>
      <c r="G2" s="860"/>
      <c r="H2" s="860"/>
      <c r="I2" s="860"/>
    </row>
    <row r="3" spans="1:9" s="16" customFormat="1" ht="34.5" customHeight="1" x14ac:dyDescent="0.2">
      <c r="A3" s="858" t="s">
        <v>485</v>
      </c>
      <c r="B3" s="859"/>
      <c r="C3" s="859"/>
      <c r="D3" s="859"/>
      <c r="E3" s="859"/>
      <c r="F3" s="859"/>
      <c r="G3" s="859"/>
      <c r="H3" s="859"/>
      <c r="I3" s="859"/>
    </row>
    <row r="4" spans="1:9" s="16" customFormat="1" ht="17.850000000000001" customHeight="1" x14ac:dyDescent="0.2">
      <c r="A4" s="859" t="s">
        <v>473</v>
      </c>
      <c r="B4" s="859"/>
      <c r="C4" s="859"/>
      <c r="D4" s="859"/>
      <c r="E4" s="859"/>
      <c r="F4" s="859"/>
      <c r="G4" s="859"/>
      <c r="H4" s="859"/>
      <c r="I4" s="859"/>
    </row>
    <row r="5" spans="1:9" s="159" customFormat="1" ht="17.100000000000001" customHeight="1" x14ac:dyDescent="0.2">
      <c r="A5" s="182" t="s">
        <v>488</v>
      </c>
      <c r="B5" s="182"/>
      <c r="C5" s="861"/>
      <c r="D5" s="861"/>
      <c r="E5" s="861"/>
      <c r="F5" s="861"/>
      <c r="G5" s="861"/>
      <c r="H5" s="861"/>
      <c r="I5" s="183" t="s">
        <v>489</v>
      </c>
    </row>
    <row r="6" spans="1:9" ht="16.350000000000001" customHeight="1" x14ac:dyDescent="0.2">
      <c r="A6" s="855" t="s">
        <v>1</v>
      </c>
      <c r="B6" s="864" t="s">
        <v>484</v>
      </c>
      <c r="C6" s="856" t="s">
        <v>5</v>
      </c>
      <c r="D6" s="856"/>
      <c r="E6" s="862" t="s">
        <v>7</v>
      </c>
      <c r="F6" s="862"/>
      <c r="G6" s="862" t="s">
        <v>9</v>
      </c>
      <c r="H6" s="862"/>
      <c r="I6" s="863" t="s">
        <v>2</v>
      </c>
    </row>
    <row r="7" spans="1:9" ht="16.350000000000001" customHeight="1" x14ac:dyDescent="0.2">
      <c r="A7" s="855"/>
      <c r="B7" s="865"/>
      <c r="C7" s="868" t="s">
        <v>6</v>
      </c>
      <c r="D7" s="868"/>
      <c r="E7" s="868" t="s">
        <v>8</v>
      </c>
      <c r="F7" s="868"/>
      <c r="G7" s="868" t="s">
        <v>10</v>
      </c>
      <c r="H7" s="868"/>
      <c r="I7" s="863"/>
    </row>
    <row r="8" spans="1:9" ht="16.350000000000001" customHeight="1" x14ac:dyDescent="0.2">
      <c r="A8" s="855"/>
      <c r="B8" s="866" t="s">
        <v>486</v>
      </c>
      <c r="C8" s="24" t="s">
        <v>11</v>
      </c>
      <c r="D8" s="24" t="s">
        <v>12</v>
      </c>
      <c r="E8" s="24" t="s">
        <v>11</v>
      </c>
      <c r="F8" s="24" t="s">
        <v>12</v>
      </c>
      <c r="G8" s="24" t="s">
        <v>11</v>
      </c>
      <c r="H8" s="24" t="s">
        <v>12</v>
      </c>
      <c r="I8" s="863"/>
    </row>
    <row r="9" spans="1:9" ht="16.350000000000001" customHeight="1" x14ac:dyDescent="0.2">
      <c r="A9" s="855"/>
      <c r="B9" s="867"/>
      <c r="C9" s="26" t="s">
        <v>35</v>
      </c>
      <c r="D9" s="26" t="s">
        <v>13</v>
      </c>
      <c r="E9" s="26" t="s">
        <v>35</v>
      </c>
      <c r="F9" s="26" t="s">
        <v>14</v>
      </c>
      <c r="G9" s="26" t="s">
        <v>35</v>
      </c>
      <c r="H9" s="26" t="s">
        <v>14</v>
      </c>
      <c r="I9" s="863"/>
    </row>
    <row r="10" spans="1:9" ht="25.35" customHeight="1" thickBot="1" x14ac:dyDescent="0.25">
      <c r="A10" s="23" t="s">
        <v>15</v>
      </c>
      <c r="B10" s="42">
        <v>47127</v>
      </c>
      <c r="C10" s="42">
        <v>47127</v>
      </c>
      <c r="D10" s="42">
        <v>0</v>
      </c>
      <c r="E10" s="42">
        <v>47127</v>
      </c>
      <c r="F10" s="42">
        <v>0</v>
      </c>
      <c r="G10" s="42">
        <v>47127</v>
      </c>
      <c r="H10" s="42">
        <v>0</v>
      </c>
      <c r="I10" s="33" t="s">
        <v>68</v>
      </c>
    </row>
    <row r="11" spans="1:9" ht="25.35" customHeight="1" thickBot="1" x14ac:dyDescent="0.25">
      <c r="A11" s="22" t="s">
        <v>16</v>
      </c>
      <c r="B11" s="44">
        <v>61893</v>
      </c>
      <c r="C11" s="44">
        <v>61893</v>
      </c>
      <c r="D11" s="44">
        <v>0</v>
      </c>
      <c r="E11" s="44">
        <v>61893</v>
      </c>
      <c r="F11" s="44">
        <v>0</v>
      </c>
      <c r="G11" s="44">
        <v>61893</v>
      </c>
      <c r="H11" s="44">
        <v>0</v>
      </c>
      <c r="I11" s="34" t="s">
        <v>137</v>
      </c>
    </row>
    <row r="12" spans="1:9" ht="25.35" customHeight="1" thickBot="1" x14ac:dyDescent="0.25">
      <c r="A12" s="21" t="s">
        <v>17</v>
      </c>
      <c r="B12" s="45">
        <v>18225</v>
      </c>
      <c r="C12" s="45">
        <v>18225</v>
      </c>
      <c r="D12" s="45">
        <v>0</v>
      </c>
      <c r="E12" s="45">
        <v>18225</v>
      </c>
      <c r="F12" s="45">
        <v>0</v>
      </c>
      <c r="G12" s="45">
        <v>13222</v>
      </c>
      <c r="H12" s="45">
        <v>5003</v>
      </c>
      <c r="I12" s="35" t="s">
        <v>138</v>
      </c>
    </row>
    <row r="13" spans="1:9" ht="25.35" customHeight="1" thickBot="1" x14ac:dyDescent="0.25">
      <c r="A13" s="22" t="s">
        <v>18</v>
      </c>
      <c r="B13" s="44">
        <v>11957</v>
      </c>
      <c r="C13" s="44">
        <v>11957</v>
      </c>
      <c r="D13" s="44">
        <v>0</v>
      </c>
      <c r="E13" s="44">
        <v>11957</v>
      </c>
      <c r="F13" s="44">
        <v>0</v>
      </c>
      <c r="G13" s="44">
        <v>11950</v>
      </c>
      <c r="H13" s="44">
        <v>7</v>
      </c>
      <c r="I13" s="34" t="s">
        <v>139</v>
      </c>
    </row>
    <row r="14" spans="1:9" ht="25.35" customHeight="1" thickBot="1" x14ac:dyDescent="0.25">
      <c r="A14" s="21" t="s">
        <v>19</v>
      </c>
      <c r="B14" s="45">
        <v>8977</v>
      </c>
      <c r="C14" s="45">
        <v>8977</v>
      </c>
      <c r="D14" s="45">
        <v>0</v>
      </c>
      <c r="E14" s="45">
        <v>8977</v>
      </c>
      <c r="F14" s="45">
        <v>0</v>
      </c>
      <c r="G14" s="45">
        <v>8972</v>
      </c>
      <c r="H14" s="45">
        <v>5</v>
      </c>
      <c r="I14" s="35" t="s">
        <v>141</v>
      </c>
    </row>
    <row r="15" spans="1:9" ht="25.35" customHeight="1" thickBot="1" x14ac:dyDescent="0.25">
      <c r="A15" s="22" t="s">
        <v>20</v>
      </c>
      <c r="B15" s="44">
        <v>1751</v>
      </c>
      <c r="C15" s="44">
        <v>1751</v>
      </c>
      <c r="D15" s="44">
        <v>0</v>
      </c>
      <c r="E15" s="44">
        <v>1751</v>
      </c>
      <c r="F15" s="44">
        <v>0</v>
      </c>
      <c r="G15" s="44">
        <v>1751</v>
      </c>
      <c r="H15" s="44">
        <v>0</v>
      </c>
      <c r="I15" s="34" t="s">
        <v>140</v>
      </c>
    </row>
    <row r="16" spans="1:9" ht="25.35" customHeight="1" thickBot="1" x14ac:dyDescent="0.25">
      <c r="A16" s="46" t="s">
        <v>100</v>
      </c>
      <c r="B16" s="60">
        <v>11611</v>
      </c>
      <c r="C16" s="60">
        <v>11611</v>
      </c>
      <c r="D16" s="60">
        <v>0</v>
      </c>
      <c r="E16" s="60">
        <v>11611</v>
      </c>
      <c r="F16" s="60">
        <v>0</v>
      </c>
      <c r="G16" s="60">
        <v>7839</v>
      </c>
      <c r="H16" s="60">
        <v>3772</v>
      </c>
      <c r="I16" s="408" t="s">
        <v>441</v>
      </c>
    </row>
    <row r="17" spans="1:9" ht="25.35" customHeight="1" x14ac:dyDescent="0.2">
      <c r="A17" s="329" t="s">
        <v>349</v>
      </c>
      <c r="B17" s="330">
        <v>4078</v>
      </c>
      <c r="C17" s="330">
        <v>4078</v>
      </c>
      <c r="D17" s="330">
        <v>0</v>
      </c>
      <c r="E17" s="330">
        <v>4078</v>
      </c>
      <c r="F17" s="330">
        <v>0</v>
      </c>
      <c r="G17" s="330">
        <v>4036</v>
      </c>
      <c r="H17" s="330">
        <v>42</v>
      </c>
      <c r="I17" s="331" t="s">
        <v>350</v>
      </c>
    </row>
    <row r="18" spans="1:9" s="159" customFormat="1" ht="29.1" customHeight="1" x14ac:dyDescent="0.2">
      <c r="A18" s="332" t="s">
        <v>361</v>
      </c>
      <c r="B18" s="333">
        <f>SUM(B10:B17)</f>
        <v>165619</v>
      </c>
      <c r="C18" s="333">
        <f>SUM(C10:C17)</f>
        <v>165619</v>
      </c>
      <c r="D18" s="333">
        <f t="shared" ref="D18:H18" si="0">SUM(D10:D17)</f>
        <v>0</v>
      </c>
      <c r="E18" s="333">
        <f t="shared" si="0"/>
        <v>165619</v>
      </c>
      <c r="F18" s="333">
        <f t="shared" si="0"/>
        <v>0</v>
      </c>
      <c r="G18" s="333">
        <f t="shared" si="0"/>
        <v>156790</v>
      </c>
      <c r="H18" s="333">
        <f t="shared" si="0"/>
        <v>8829</v>
      </c>
      <c r="I18" s="334" t="s">
        <v>4</v>
      </c>
    </row>
    <row r="19" spans="1:9" s="159" customFormat="1" x14ac:dyDescent="0.2">
      <c r="A19" s="384" t="s">
        <v>475</v>
      </c>
      <c r="I19" s="385" t="s">
        <v>476</v>
      </c>
    </row>
  </sheetData>
  <mergeCells count="15">
    <mergeCell ref="A6:A9"/>
    <mergeCell ref="C6:D6"/>
    <mergeCell ref="A1:I1"/>
    <mergeCell ref="A3:I3"/>
    <mergeCell ref="A4:I4"/>
    <mergeCell ref="A2:I2"/>
    <mergeCell ref="C5:H5"/>
    <mergeCell ref="E6:F6"/>
    <mergeCell ref="G6:H6"/>
    <mergeCell ref="I6:I9"/>
    <mergeCell ref="B6:B7"/>
    <mergeCell ref="B8:B9"/>
    <mergeCell ref="C7:D7"/>
    <mergeCell ref="E7:F7"/>
    <mergeCell ref="G7:H7"/>
  </mergeCells>
  <phoneticPr fontId="29" type="noConversion"/>
  <printOptions horizontalCentered="1" verticalCentered="1"/>
  <pageMargins left="0.15748031496062992" right="0.15748031496062992" top="0.27559055118110237" bottom="0.15748031496062992" header="0.15748031496062992" footer="0.1574803149606299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21"/>
  <sheetViews>
    <sheetView rightToLeft="1" view="pageBreakPreview" zoomScaleNormal="100" workbookViewId="0">
      <selection activeCell="A13" sqref="A13"/>
    </sheetView>
  </sheetViews>
  <sheetFormatPr defaultColWidth="8.7109375" defaultRowHeight="12.75" x14ac:dyDescent="0.2"/>
  <cols>
    <col min="1" max="1" width="21.42578125" style="1" customWidth="1"/>
    <col min="2" max="4" width="16.7109375" style="1" customWidth="1"/>
    <col min="5" max="5" width="21.42578125" style="1" customWidth="1"/>
    <col min="6" max="16384" width="8.7109375" style="1"/>
  </cols>
  <sheetData>
    <row r="1" spans="1:6" s="81" customFormat="1" ht="18" x14ac:dyDescent="0.25">
      <c r="A1" s="972" t="s">
        <v>219</v>
      </c>
      <c r="B1" s="972"/>
      <c r="C1" s="972"/>
      <c r="D1" s="972"/>
      <c r="E1" s="972"/>
      <c r="F1" s="102"/>
    </row>
    <row r="2" spans="1:6" s="81" customFormat="1" ht="18" x14ac:dyDescent="0.25">
      <c r="A2" s="972">
        <v>2014</v>
      </c>
      <c r="B2" s="972"/>
      <c r="C2" s="972"/>
      <c r="D2" s="972"/>
      <c r="E2" s="972"/>
      <c r="F2" s="102"/>
    </row>
    <row r="3" spans="1:6" s="81" customFormat="1" ht="15.75" x14ac:dyDescent="0.25">
      <c r="A3" s="996" t="s">
        <v>220</v>
      </c>
      <c r="B3" s="996"/>
      <c r="C3" s="996"/>
      <c r="D3" s="996"/>
      <c r="E3" s="996"/>
    </row>
    <row r="4" spans="1:6" s="81" customFormat="1" ht="15.75" x14ac:dyDescent="0.25">
      <c r="A4" s="971">
        <v>2014</v>
      </c>
      <c r="B4" s="971"/>
      <c r="C4" s="971"/>
      <c r="D4" s="971"/>
      <c r="E4" s="971"/>
    </row>
    <row r="5" spans="1:6" s="55" customFormat="1" ht="15.75" x14ac:dyDescent="0.2">
      <c r="A5" s="178" t="s">
        <v>344</v>
      </c>
      <c r="B5" s="179"/>
      <c r="C5" s="179"/>
      <c r="D5" s="179"/>
      <c r="E5" s="162" t="s">
        <v>343</v>
      </c>
    </row>
    <row r="6" spans="1:6" ht="58.5" customHeight="1" x14ac:dyDescent="0.2">
      <c r="A6" s="105" t="s">
        <v>50</v>
      </c>
      <c r="B6" s="106" t="s">
        <v>275</v>
      </c>
      <c r="C6" s="106" t="s">
        <v>276</v>
      </c>
      <c r="D6" s="106" t="s">
        <v>277</v>
      </c>
      <c r="E6" s="107" t="s">
        <v>49</v>
      </c>
    </row>
    <row r="7" spans="1:6" ht="22.35" customHeight="1" thickBot="1" x14ac:dyDescent="0.25">
      <c r="A7" s="85" t="s">
        <v>60</v>
      </c>
      <c r="B7" s="108" t="s">
        <v>352</v>
      </c>
      <c r="C7" s="109" t="s">
        <v>352</v>
      </c>
      <c r="D7" s="109">
        <v>5.8</v>
      </c>
      <c r="E7" s="110" t="s">
        <v>80</v>
      </c>
    </row>
    <row r="8" spans="1:6" ht="22.35" customHeight="1" thickBot="1" x14ac:dyDescent="0.25">
      <c r="A8" s="111" t="s">
        <v>21</v>
      </c>
      <c r="B8" s="112" t="s">
        <v>352</v>
      </c>
      <c r="C8" s="113" t="s">
        <v>352</v>
      </c>
      <c r="D8" s="113">
        <v>7.1</v>
      </c>
      <c r="E8" s="114" t="s">
        <v>62</v>
      </c>
    </row>
    <row r="9" spans="1:6" ht="22.35" customHeight="1" thickBot="1" x14ac:dyDescent="0.25">
      <c r="A9" s="115" t="s">
        <v>17</v>
      </c>
      <c r="B9" s="116" t="s">
        <v>352</v>
      </c>
      <c r="C9" s="117" t="s">
        <v>352</v>
      </c>
      <c r="D9" s="117" t="s">
        <v>352</v>
      </c>
      <c r="E9" s="118" t="s">
        <v>76</v>
      </c>
    </row>
    <row r="10" spans="1:6" ht="22.35" customHeight="1" thickBot="1" x14ac:dyDescent="0.25">
      <c r="A10" s="111" t="s">
        <v>78</v>
      </c>
      <c r="B10" s="112" t="s">
        <v>352</v>
      </c>
      <c r="C10" s="113">
        <v>0.64900000000000002</v>
      </c>
      <c r="D10" s="113">
        <v>4.5999999999999996</v>
      </c>
      <c r="E10" s="114" t="s">
        <v>81</v>
      </c>
    </row>
    <row r="11" spans="1:6" ht="22.35" customHeight="1" thickBot="1" x14ac:dyDescent="0.25">
      <c r="A11" s="115" t="s">
        <v>15</v>
      </c>
      <c r="B11" s="116" t="s">
        <v>352</v>
      </c>
      <c r="C11" s="117">
        <v>0.76200000000000001</v>
      </c>
      <c r="D11" s="117">
        <v>4.7</v>
      </c>
      <c r="E11" s="118" t="s">
        <v>36</v>
      </c>
    </row>
    <row r="12" spans="1:6" ht="22.35" customHeight="1" thickBot="1" x14ac:dyDescent="0.25">
      <c r="A12" s="111" t="s">
        <v>19</v>
      </c>
      <c r="B12" s="112" t="s">
        <v>352</v>
      </c>
      <c r="C12" s="113">
        <v>3.2410000000000001</v>
      </c>
      <c r="D12" s="113">
        <v>6.7</v>
      </c>
      <c r="E12" s="114" t="s">
        <v>77</v>
      </c>
    </row>
    <row r="13" spans="1:6" ht="22.35" customHeight="1" thickBot="1" x14ac:dyDescent="0.25">
      <c r="A13" s="115" t="s">
        <v>74</v>
      </c>
      <c r="B13" s="116" t="s">
        <v>352</v>
      </c>
      <c r="C13" s="117">
        <v>5.7190000000000003</v>
      </c>
      <c r="D13" s="117">
        <v>1.5</v>
      </c>
      <c r="E13" s="118" t="s">
        <v>82</v>
      </c>
    </row>
    <row r="14" spans="1:6" ht="22.35" customHeight="1" thickBot="1" x14ac:dyDescent="0.25">
      <c r="A14" s="111" t="s">
        <v>43</v>
      </c>
      <c r="B14" s="112" t="s">
        <v>352</v>
      </c>
      <c r="C14" s="113" t="s">
        <v>352</v>
      </c>
      <c r="D14" s="113">
        <v>2.4300000000000002</v>
      </c>
      <c r="E14" s="114" t="s">
        <v>83</v>
      </c>
    </row>
    <row r="15" spans="1:6" ht="22.35" customHeight="1" thickBot="1" x14ac:dyDescent="0.25">
      <c r="A15" s="115" t="s">
        <v>52</v>
      </c>
      <c r="B15" s="116" t="s">
        <v>352</v>
      </c>
      <c r="C15" s="117" t="s">
        <v>352</v>
      </c>
      <c r="D15" s="117">
        <v>5.9</v>
      </c>
      <c r="E15" s="118" t="s">
        <v>84</v>
      </c>
    </row>
    <row r="16" spans="1:6" ht="22.35" customHeight="1" thickBot="1" x14ac:dyDescent="0.25">
      <c r="A16" s="111" t="s">
        <v>41</v>
      </c>
      <c r="B16" s="112"/>
      <c r="C16" s="113"/>
      <c r="D16" s="113"/>
      <c r="E16" s="114" t="s">
        <v>85</v>
      </c>
    </row>
    <row r="17" spans="1:11" ht="22.35" customHeight="1" x14ac:dyDescent="0.2">
      <c r="A17" s="119" t="s">
        <v>42</v>
      </c>
      <c r="B17" s="120"/>
      <c r="C17" s="121"/>
      <c r="D17" s="121"/>
      <c r="E17" s="122" t="s">
        <v>86</v>
      </c>
    </row>
    <row r="18" spans="1:11" s="126" customFormat="1" ht="13.5" customHeight="1" x14ac:dyDescent="0.2">
      <c r="A18" s="123" t="s">
        <v>135</v>
      </c>
      <c r="B18" s="124"/>
      <c r="C18" s="123"/>
      <c r="D18" s="123"/>
      <c r="E18" s="125" t="s">
        <v>131</v>
      </c>
    </row>
    <row r="19" spans="1:11" x14ac:dyDescent="0.2">
      <c r="A19" s="125" t="s">
        <v>136</v>
      </c>
      <c r="B19" s="125"/>
      <c r="C19" s="125"/>
      <c r="D19" s="125"/>
      <c r="E19" s="125" t="s">
        <v>130</v>
      </c>
    </row>
    <row r="20" spans="1:11" x14ac:dyDescent="0.2">
      <c r="A20" s="127" t="s">
        <v>129</v>
      </c>
      <c r="B20" s="128"/>
      <c r="C20" s="125"/>
      <c r="D20" s="125"/>
      <c r="E20" s="129" t="s">
        <v>128</v>
      </c>
      <c r="F20" s="4"/>
      <c r="G20" s="4"/>
      <c r="H20" s="4"/>
      <c r="I20" s="4"/>
    </row>
    <row r="21" spans="1:11" s="158" customFormat="1" x14ac:dyDescent="0.2">
      <c r="A21" s="158" t="s">
        <v>245</v>
      </c>
      <c r="E21" s="160" t="s">
        <v>246</v>
      </c>
      <c r="J21" s="173"/>
      <c r="K21" s="173"/>
    </row>
  </sheetData>
  <mergeCells count="4">
    <mergeCell ref="A1:E1"/>
    <mergeCell ref="A2:E2"/>
    <mergeCell ref="A3:E3"/>
    <mergeCell ref="A4:E4"/>
  </mergeCells>
  <printOptions horizontalCentered="1" verticalCentered="1"/>
  <pageMargins left="0" right="0" top="0"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6"/>
  <sheetViews>
    <sheetView rightToLeft="1" view="pageBreakPreview" zoomScaleNormal="100" zoomScaleSheetLayoutView="100" workbookViewId="0">
      <selection activeCell="M14" sqref="M14"/>
    </sheetView>
  </sheetViews>
  <sheetFormatPr defaultColWidth="8.7109375" defaultRowHeight="12.75" x14ac:dyDescent="0.2"/>
  <cols>
    <col min="1" max="1" width="21.7109375" style="4" customWidth="1"/>
    <col min="2" max="13" width="9.28515625" style="4" customWidth="1"/>
    <col min="14" max="14" width="16.28515625" style="4" customWidth="1"/>
    <col min="15" max="20" width="8.7109375" style="4"/>
    <col min="21" max="21" width="14.42578125" style="4" bestFit="1" customWidth="1"/>
    <col min="22" max="16384" width="8.7109375" style="4"/>
  </cols>
  <sheetData>
    <row r="1" spans="1:15" s="12" customFormat="1" ht="18" x14ac:dyDescent="0.2">
      <c r="A1" s="870" t="s">
        <v>38</v>
      </c>
      <c r="B1" s="870"/>
      <c r="C1" s="870"/>
      <c r="D1" s="870"/>
      <c r="E1" s="870"/>
      <c r="F1" s="870"/>
      <c r="G1" s="870"/>
      <c r="H1" s="870"/>
      <c r="I1" s="870"/>
      <c r="J1" s="870"/>
      <c r="K1" s="870"/>
      <c r="L1" s="870"/>
      <c r="M1" s="870"/>
      <c r="N1" s="870"/>
    </row>
    <row r="2" spans="1:15" s="12" customFormat="1" ht="18" x14ac:dyDescent="0.2">
      <c r="A2" s="872" t="s">
        <v>545</v>
      </c>
      <c r="B2" s="872"/>
      <c r="C2" s="872"/>
      <c r="D2" s="872"/>
      <c r="E2" s="872"/>
      <c r="F2" s="872"/>
      <c r="G2" s="872"/>
      <c r="H2" s="872"/>
      <c r="I2" s="872"/>
      <c r="J2" s="872"/>
      <c r="K2" s="872"/>
      <c r="L2" s="872"/>
      <c r="M2" s="872"/>
      <c r="N2" s="872"/>
    </row>
    <row r="3" spans="1:15" s="12" customFormat="1" ht="15.75" x14ac:dyDescent="0.2">
      <c r="A3" s="871" t="s">
        <v>39</v>
      </c>
      <c r="B3" s="871"/>
      <c r="C3" s="871"/>
      <c r="D3" s="871"/>
      <c r="E3" s="871"/>
      <c r="F3" s="871"/>
      <c r="G3" s="871"/>
      <c r="H3" s="871"/>
      <c r="I3" s="871"/>
      <c r="J3" s="871"/>
      <c r="K3" s="871"/>
      <c r="L3" s="871"/>
      <c r="M3" s="871"/>
      <c r="N3" s="871"/>
    </row>
    <row r="4" spans="1:15" s="12" customFormat="1" ht="15.75" x14ac:dyDescent="0.2">
      <c r="A4" s="871" t="s">
        <v>545</v>
      </c>
      <c r="B4" s="871"/>
      <c r="C4" s="871"/>
      <c r="D4" s="871"/>
      <c r="E4" s="871"/>
      <c r="F4" s="871"/>
      <c r="G4" s="871"/>
      <c r="H4" s="871"/>
      <c r="I4" s="871"/>
      <c r="J4" s="871"/>
      <c r="K4" s="871"/>
      <c r="L4" s="871"/>
      <c r="M4" s="871"/>
      <c r="N4" s="871"/>
    </row>
    <row r="5" spans="1:15" ht="26.25" customHeight="1" x14ac:dyDescent="0.25">
      <c r="A5" s="69" t="s">
        <v>490</v>
      </c>
      <c r="B5" s="70"/>
      <c r="C5" s="70"/>
      <c r="D5" s="70"/>
      <c r="E5" s="372"/>
      <c r="F5" s="372"/>
      <c r="G5" s="372"/>
      <c r="H5" s="71"/>
      <c r="I5" s="71"/>
      <c r="J5" s="71"/>
      <c r="K5" s="71"/>
      <c r="L5" s="71"/>
      <c r="M5" s="71"/>
      <c r="N5" s="72" t="s">
        <v>491</v>
      </c>
    </row>
    <row r="6" spans="1:15" ht="33" customHeight="1" thickBot="1" x14ac:dyDescent="0.25">
      <c r="A6" s="876" t="s">
        <v>113</v>
      </c>
      <c r="B6" s="879" t="s">
        <v>388</v>
      </c>
      <c r="C6" s="880"/>
      <c r="D6" s="880"/>
      <c r="E6" s="880"/>
      <c r="F6" s="880"/>
      <c r="G6" s="881"/>
      <c r="H6" s="885" t="s">
        <v>387</v>
      </c>
      <c r="I6" s="886"/>
      <c r="J6" s="886"/>
      <c r="K6" s="886"/>
      <c r="L6" s="886"/>
      <c r="M6" s="887"/>
      <c r="N6" s="873" t="s">
        <v>112</v>
      </c>
    </row>
    <row r="7" spans="1:15" ht="33" customHeight="1" thickBot="1" x14ac:dyDescent="0.25">
      <c r="A7" s="877"/>
      <c r="B7" s="882" t="s">
        <v>389</v>
      </c>
      <c r="C7" s="883"/>
      <c r="D7" s="883"/>
      <c r="E7" s="883"/>
      <c r="F7" s="883"/>
      <c r="G7" s="884"/>
      <c r="H7" s="888" t="s">
        <v>142</v>
      </c>
      <c r="I7" s="889"/>
      <c r="J7" s="889"/>
      <c r="K7" s="889"/>
      <c r="L7" s="889"/>
      <c r="M7" s="890"/>
      <c r="N7" s="874"/>
    </row>
    <row r="8" spans="1:15" ht="35.1" customHeight="1" x14ac:dyDescent="0.2">
      <c r="A8" s="878"/>
      <c r="B8" s="54">
        <v>2017</v>
      </c>
      <c r="C8" s="54">
        <v>2018</v>
      </c>
      <c r="D8" s="54">
        <v>2019</v>
      </c>
      <c r="E8" s="54">
        <v>2020</v>
      </c>
      <c r="F8" s="54">
        <v>2021</v>
      </c>
      <c r="G8" s="54">
        <v>2022</v>
      </c>
      <c r="H8" s="54">
        <v>2017</v>
      </c>
      <c r="I8" s="54">
        <v>2018</v>
      </c>
      <c r="J8" s="54">
        <v>2019</v>
      </c>
      <c r="K8" s="54">
        <v>2020</v>
      </c>
      <c r="L8" s="54">
        <v>2021</v>
      </c>
      <c r="M8" s="54">
        <v>2022</v>
      </c>
      <c r="N8" s="875"/>
    </row>
    <row r="9" spans="1:15" ht="35.1" customHeight="1" thickBot="1" x14ac:dyDescent="0.25">
      <c r="A9" s="53" t="s">
        <v>383</v>
      </c>
      <c r="B9" s="47">
        <v>1084.6600000000001</v>
      </c>
      <c r="C9" s="47">
        <v>1179</v>
      </c>
      <c r="D9" s="47">
        <v>1263.81</v>
      </c>
      <c r="E9" s="47">
        <v>1026</v>
      </c>
      <c r="F9" s="47">
        <v>1027.1483999999998</v>
      </c>
      <c r="G9" s="47">
        <v>1024.96</v>
      </c>
      <c r="H9" s="47">
        <v>59.66</v>
      </c>
      <c r="I9" s="47">
        <v>64.87</v>
      </c>
      <c r="J9" s="47">
        <v>69.52</v>
      </c>
      <c r="K9" s="444">
        <v>56.43</v>
      </c>
      <c r="L9" s="444">
        <v>56.49</v>
      </c>
      <c r="M9" s="444">
        <v>56.44</v>
      </c>
      <c r="N9" s="50" t="s">
        <v>65</v>
      </c>
      <c r="O9" s="328"/>
    </row>
    <row r="10" spans="1:15" ht="35.1" customHeight="1" x14ac:dyDescent="0.2">
      <c r="A10" s="584" t="s">
        <v>543</v>
      </c>
      <c r="B10" s="585" t="s">
        <v>463</v>
      </c>
      <c r="C10" s="585">
        <v>0</v>
      </c>
      <c r="D10" s="585">
        <v>0</v>
      </c>
      <c r="E10" s="585">
        <v>0</v>
      </c>
      <c r="F10" s="585">
        <v>831.11</v>
      </c>
      <c r="G10" s="590">
        <v>1131</v>
      </c>
      <c r="H10" s="585" t="s">
        <v>463</v>
      </c>
      <c r="I10" s="585" t="s">
        <v>463</v>
      </c>
      <c r="J10" s="585" t="s">
        <v>463</v>
      </c>
      <c r="K10" s="585" t="s">
        <v>463</v>
      </c>
      <c r="L10" s="585">
        <v>0</v>
      </c>
      <c r="M10" s="585" t="s">
        <v>514</v>
      </c>
      <c r="N10" s="586" t="s">
        <v>544</v>
      </c>
      <c r="O10" s="328"/>
    </row>
    <row r="11" spans="1:15" ht="42" customHeight="1" x14ac:dyDescent="0.2">
      <c r="A11" s="319" t="s">
        <v>380</v>
      </c>
      <c r="B11" s="320">
        <v>0</v>
      </c>
      <c r="C11" s="320">
        <v>10.88</v>
      </c>
      <c r="D11" s="320">
        <v>0.55000000000000004</v>
      </c>
      <c r="E11" s="320">
        <v>0</v>
      </c>
      <c r="F11" s="320">
        <v>0</v>
      </c>
      <c r="G11" s="320">
        <v>3.6</v>
      </c>
      <c r="H11" s="320">
        <v>0</v>
      </c>
      <c r="I11" s="320">
        <v>0.21759999999999999</v>
      </c>
      <c r="J11" s="320">
        <v>0.01</v>
      </c>
      <c r="K11" s="445">
        <v>0</v>
      </c>
      <c r="L11" s="591">
        <v>0</v>
      </c>
      <c r="M11" s="591">
        <v>7.2000000000000008E-2</v>
      </c>
      <c r="N11" s="321" t="s">
        <v>384</v>
      </c>
    </row>
    <row r="12" spans="1:15" s="71" customFormat="1" ht="42" customHeight="1" x14ac:dyDescent="0.2">
      <c r="A12" s="587" t="s">
        <v>381</v>
      </c>
      <c r="B12" s="588">
        <v>59.45</v>
      </c>
      <c r="C12" s="588">
        <v>5.44</v>
      </c>
      <c r="D12" s="588">
        <v>0</v>
      </c>
      <c r="E12" s="588">
        <v>0</v>
      </c>
      <c r="F12" s="588">
        <v>0</v>
      </c>
      <c r="G12" s="588">
        <v>0</v>
      </c>
      <c r="H12" s="588">
        <v>6.53</v>
      </c>
      <c r="I12" s="588">
        <v>0.59799999999999998</v>
      </c>
      <c r="J12" s="588">
        <v>0</v>
      </c>
      <c r="K12" s="583">
        <v>0.11</v>
      </c>
      <c r="L12" s="583">
        <v>0</v>
      </c>
      <c r="M12" s="583">
        <v>0</v>
      </c>
      <c r="N12" s="589" t="s">
        <v>385</v>
      </c>
    </row>
    <row r="13" spans="1:15" ht="42" customHeight="1" x14ac:dyDescent="0.2">
      <c r="A13" s="319" t="s">
        <v>382</v>
      </c>
      <c r="B13" s="320">
        <v>36</v>
      </c>
      <c r="C13" s="320">
        <v>48</v>
      </c>
      <c r="D13" s="320">
        <v>0</v>
      </c>
      <c r="E13" s="320">
        <v>0</v>
      </c>
      <c r="F13" s="320">
        <v>0</v>
      </c>
      <c r="G13" s="320">
        <v>0</v>
      </c>
      <c r="H13" s="320">
        <v>2.34</v>
      </c>
      <c r="I13" s="320">
        <v>3.12</v>
      </c>
      <c r="J13" s="320">
        <v>0</v>
      </c>
      <c r="K13" s="445">
        <v>6.5000000000000002E-2</v>
      </c>
      <c r="L13" s="445">
        <v>0</v>
      </c>
      <c r="M13" s="445">
        <v>0</v>
      </c>
      <c r="N13" s="321" t="s">
        <v>386</v>
      </c>
    </row>
    <row r="14" spans="1:15" ht="31.5" customHeight="1" x14ac:dyDescent="0.2">
      <c r="A14" s="52" t="s">
        <v>3</v>
      </c>
      <c r="B14" s="48">
        <f>SUM(B9:B13)</f>
        <v>1180.1100000000001</v>
      </c>
      <c r="C14" s="48">
        <f t="shared" ref="C14:H14" si="0">SUM(C9:C13)</f>
        <v>1243.3200000000002</v>
      </c>
      <c r="D14" s="48">
        <f t="shared" si="0"/>
        <v>1264.3599999999999</v>
      </c>
      <c r="E14" s="48">
        <f t="shared" si="0"/>
        <v>1026</v>
      </c>
      <c r="F14" s="48">
        <f t="shared" si="0"/>
        <v>1858.2583999999997</v>
      </c>
      <c r="G14" s="48">
        <f t="shared" si="0"/>
        <v>2159.56</v>
      </c>
      <c r="H14" s="48">
        <f t="shared" si="0"/>
        <v>68.53</v>
      </c>
      <c r="I14" s="48">
        <f>SUM(I9:I13)</f>
        <v>68.805600000000013</v>
      </c>
      <c r="J14" s="48">
        <f t="shared" ref="J14:L14" si="1">SUM(J9:J13)</f>
        <v>69.53</v>
      </c>
      <c r="K14" s="48">
        <f t="shared" si="1"/>
        <v>56.604999999999997</v>
      </c>
      <c r="L14" s="48">
        <f t="shared" si="1"/>
        <v>56.49</v>
      </c>
      <c r="M14" s="48">
        <f>SUM(M9:M13)</f>
        <v>56.512</v>
      </c>
      <c r="N14" s="49" t="s">
        <v>4</v>
      </c>
    </row>
    <row r="15" spans="1:15" ht="15.6" customHeight="1" x14ac:dyDescent="0.2">
      <c r="A15" s="787" t="s">
        <v>542</v>
      </c>
      <c r="B15" s="788"/>
      <c r="C15" s="788"/>
      <c r="D15" s="788"/>
      <c r="E15" s="788"/>
      <c r="F15" s="788"/>
      <c r="G15" s="788"/>
      <c r="H15" s="788"/>
      <c r="I15" s="788"/>
      <c r="J15" s="788"/>
      <c r="K15" s="789"/>
      <c r="L15" s="789"/>
      <c r="M15" s="789"/>
      <c r="N15" s="790" t="s">
        <v>540</v>
      </c>
    </row>
    <row r="16" spans="1:15" s="264" customFormat="1" ht="18.75" customHeight="1" x14ac:dyDescent="0.2">
      <c r="A16" s="791" t="s">
        <v>520</v>
      </c>
      <c r="B16" s="792"/>
      <c r="C16" s="792"/>
      <c r="D16" s="792"/>
      <c r="E16" s="792"/>
      <c r="F16" s="792"/>
      <c r="G16" s="792"/>
      <c r="H16" s="792"/>
      <c r="I16" s="792"/>
      <c r="J16" s="792"/>
      <c r="K16" s="869" t="s">
        <v>521</v>
      </c>
      <c r="L16" s="869"/>
      <c r="M16" s="869"/>
      <c r="N16" s="869"/>
    </row>
  </sheetData>
  <mergeCells count="11">
    <mergeCell ref="K16:N16"/>
    <mergeCell ref="A1:N1"/>
    <mergeCell ref="A3:N3"/>
    <mergeCell ref="A4:N4"/>
    <mergeCell ref="A2:N2"/>
    <mergeCell ref="N6:N8"/>
    <mergeCell ref="A6:A8"/>
    <mergeCell ref="B6:G6"/>
    <mergeCell ref="B7:G7"/>
    <mergeCell ref="H6:M6"/>
    <mergeCell ref="H7:M7"/>
  </mergeCells>
  <phoneticPr fontId="0" type="noConversion"/>
  <printOptions horizontalCentered="1" verticalCentered="1"/>
  <pageMargins left="0" right="0" top="0" bottom="0" header="0" footer="0"/>
  <pageSetup paperSize="9" scale="90" orientation="landscape" r:id="rId1"/>
  <headerFooter alignWithMargins="0"/>
  <rowBreaks count="1" manualBreakCount="1">
    <brk id="1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
  <sheetViews>
    <sheetView rightToLeft="1" view="pageBreakPreview" zoomScaleNormal="100" zoomScaleSheetLayoutView="100" workbookViewId="0">
      <selection activeCell="E28" sqref="E28"/>
    </sheetView>
  </sheetViews>
  <sheetFormatPr defaultColWidth="8.7109375" defaultRowHeight="12.75" x14ac:dyDescent="0.2"/>
  <cols>
    <col min="1" max="1" width="24.7109375" style="4" customWidth="1"/>
    <col min="2" max="3" width="7.28515625" style="4" customWidth="1"/>
    <col min="4" max="5" width="6.7109375" style="4" customWidth="1"/>
    <col min="6" max="6" width="7.42578125" style="4" customWidth="1"/>
    <col min="7" max="7" width="8.42578125" style="4" bestFit="1" customWidth="1"/>
    <col min="8" max="8" width="9.28515625" style="4" customWidth="1"/>
    <col min="9" max="9" width="8.42578125" style="4" bestFit="1" customWidth="1"/>
    <col min="10" max="10" width="40" style="4" bestFit="1" customWidth="1"/>
    <col min="11" max="11" width="1.28515625" style="4" hidden="1" customWidth="1"/>
    <col min="12" max="16384" width="8.7109375" style="4"/>
  </cols>
  <sheetData>
    <row r="1" spans="1:13" s="273" customFormat="1" ht="18" x14ac:dyDescent="0.25">
      <c r="A1" s="891" t="s">
        <v>404</v>
      </c>
      <c r="B1" s="891"/>
      <c r="C1" s="891"/>
      <c r="D1" s="891"/>
      <c r="E1" s="891"/>
      <c r="F1" s="891"/>
      <c r="G1" s="891"/>
      <c r="H1" s="891"/>
      <c r="I1" s="891"/>
      <c r="J1" s="891"/>
      <c r="K1" s="274"/>
      <c r="L1" s="274"/>
      <c r="M1" s="274"/>
    </row>
    <row r="2" spans="1:13" s="273" customFormat="1" ht="18" x14ac:dyDescent="0.25">
      <c r="A2" s="892">
        <v>2022</v>
      </c>
      <c r="B2" s="892"/>
      <c r="C2" s="892"/>
      <c r="D2" s="892"/>
      <c r="E2" s="892"/>
      <c r="F2" s="892"/>
      <c r="G2" s="892"/>
      <c r="H2" s="892"/>
      <c r="I2" s="892"/>
      <c r="J2" s="892"/>
      <c r="K2" s="274"/>
      <c r="L2" s="274"/>
      <c r="M2" s="274"/>
    </row>
    <row r="3" spans="1:13" s="273" customFormat="1" ht="31.5" customHeight="1" x14ac:dyDescent="0.2">
      <c r="A3" s="893" t="s">
        <v>405</v>
      </c>
      <c r="B3" s="894"/>
      <c r="C3" s="894"/>
      <c r="D3" s="894"/>
      <c r="E3" s="894"/>
      <c r="F3" s="894"/>
      <c r="G3" s="894"/>
      <c r="H3" s="894"/>
      <c r="I3" s="894"/>
      <c r="J3" s="894"/>
    </row>
    <row r="4" spans="1:13" s="273" customFormat="1" ht="15.75" x14ac:dyDescent="0.2">
      <c r="A4" s="894">
        <v>2022</v>
      </c>
      <c r="B4" s="894"/>
      <c r="C4" s="894"/>
      <c r="D4" s="894"/>
      <c r="E4" s="894"/>
      <c r="F4" s="894"/>
      <c r="G4" s="894"/>
      <c r="H4" s="894"/>
      <c r="I4" s="894"/>
      <c r="J4" s="894"/>
    </row>
    <row r="5" spans="1:13" ht="27.6" customHeight="1" x14ac:dyDescent="0.25">
      <c r="A5" s="272" t="s">
        <v>492</v>
      </c>
      <c r="B5" s="271"/>
      <c r="C5" s="270"/>
      <c r="D5" s="270"/>
      <c r="E5" s="270"/>
      <c r="F5" s="270"/>
      <c r="G5" s="270"/>
      <c r="H5" s="270"/>
      <c r="I5" s="269"/>
      <c r="J5" s="268" t="s">
        <v>493</v>
      </c>
    </row>
    <row r="6" spans="1:13" ht="57.6" customHeight="1" x14ac:dyDescent="0.2">
      <c r="A6" s="267" t="s">
        <v>341</v>
      </c>
      <c r="B6" s="895" t="s">
        <v>340</v>
      </c>
      <c r="C6" s="896"/>
      <c r="D6" s="895" t="s">
        <v>339</v>
      </c>
      <c r="E6" s="896"/>
      <c r="F6" s="895" t="s">
        <v>338</v>
      </c>
      <c r="G6" s="896"/>
      <c r="H6" s="895" t="s">
        <v>337</v>
      </c>
      <c r="I6" s="896"/>
      <c r="J6" s="266" t="s">
        <v>336</v>
      </c>
    </row>
    <row r="7" spans="1:13" ht="30.75" customHeight="1" thickBot="1" x14ac:dyDescent="0.25">
      <c r="A7" s="457" t="s">
        <v>402</v>
      </c>
      <c r="B7" s="458" t="s">
        <v>241</v>
      </c>
      <c r="C7" s="459" t="s">
        <v>242</v>
      </c>
      <c r="D7" s="458" t="s">
        <v>241</v>
      </c>
      <c r="E7" s="460" t="s">
        <v>242</v>
      </c>
      <c r="F7" s="458" t="s">
        <v>241</v>
      </c>
      <c r="G7" s="459" t="s">
        <v>242</v>
      </c>
      <c r="H7" s="458" t="s">
        <v>243</v>
      </c>
      <c r="I7" s="459" t="s">
        <v>244</v>
      </c>
      <c r="J7" s="461" t="s">
        <v>363</v>
      </c>
    </row>
    <row r="8" spans="1:13" ht="30.75" customHeight="1" thickBot="1" x14ac:dyDescent="0.25">
      <c r="A8" s="339" t="s">
        <v>188</v>
      </c>
      <c r="B8" s="419" t="s">
        <v>241</v>
      </c>
      <c r="C8" s="421" t="s">
        <v>242</v>
      </c>
      <c r="D8" s="419" t="s">
        <v>241</v>
      </c>
      <c r="E8" s="421" t="s">
        <v>242</v>
      </c>
      <c r="F8" s="419" t="s">
        <v>241</v>
      </c>
      <c r="G8" s="421" t="s">
        <v>242</v>
      </c>
      <c r="H8" s="419" t="s">
        <v>243</v>
      </c>
      <c r="I8" s="421" t="s">
        <v>244</v>
      </c>
      <c r="J8" s="98" t="s">
        <v>364</v>
      </c>
    </row>
    <row r="9" spans="1:13" ht="30.75" customHeight="1" thickBot="1" x14ac:dyDescent="0.25">
      <c r="A9" s="340" t="s">
        <v>403</v>
      </c>
      <c r="B9" s="420" t="s">
        <v>241</v>
      </c>
      <c r="C9" s="422" t="s">
        <v>242</v>
      </c>
      <c r="D9" s="420" t="s">
        <v>241</v>
      </c>
      <c r="E9" s="422" t="s">
        <v>242</v>
      </c>
      <c r="F9" s="420" t="s">
        <v>241</v>
      </c>
      <c r="G9" s="422" t="s">
        <v>242</v>
      </c>
      <c r="H9" s="420" t="s">
        <v>243</v>
      </c>
      <c r="I9" s="422" t="s">
        <v>244</v>
      </c>
      <c r="J9" s="100" t="s">
        <v>365</v>
      </c>
    </row>
    <row r="10" spans="1:13" ht="30.75" customHeight="1" thickBot="1" x14ac:dyDescent="0.3">
      <c r="A10" s="339" t="s">
        <v>186</v>
      </c>
      <c r="B10" s="419" t="s">
        <v>241</v>
      </c>
      <c r="C10" s="423" t="s">
        <v>242</v>
      </c>
      <c r="D10" s="419" t="s">
        <v>241</v>
      </c>
      <c r="E10" s="423" t="s">
        <v>242</v>
      </c>
      <c r="F10" s="419" t="s">
        <v>241</v>
      </c>
      <c r="G10" s="423" t="s">
        <v>242</v>
      </c>
      <c r="H10" s="419" t="s">
        <v>243</v>
      </c>
      <c r="I10" s="423" t="s">
        <v>244</v>
      </c>
      <c r="J10" s="315" t="s">
        <v>143</v>
      </c>
      <c r="K10" s="265"/>
    </row>
    <row r="11" spans="1:13" ht="30.75" customHeight="1" x14ac:dyDescent="0.25">
      <c r="A11" s="462" t="s">
        <v>362</v>
      </c>
      <c r="B11" s="463" t="s">
        <v>243</v>
      </c>
      <c r="C11" s="464" t="s">
        <v>244</v>
      </c>
      <c r="D11" s="463" t="s">
        <v>243</v>
      </c>
      <c r="E11" s="464" t="s">
        <v>244</v>
      </c>
      <c r="F11" s="463" t="s">
        <v>243</v>
      </c>
      <c r="G11" s="464" t="s">
        <v>244</v>
      </c>
      <c r="H11" s="463" t="s">
        <v>243</v>
      </c>
      <c r="I11" s="464" t="s">
        <v>244</v>
      </c>
      <c r="J11" s="465" t="s">
        <v>366</v>
      </c>
      <c r="K11" s="265"/>
    </row>
    <row r="12" spans="1:13" s="71" customFormat="1" ht="15.75" customHeight="1" x14ac:dyDescent="0.2">
      <c r="A12" s="574" t="s">
        <v>520</v>
      </c>
      <c r="J12" s="572" t="s">
        <v>521</v>
      </c>
    </row>
    <row r="13" spans="1:13" s="71" customFormat="1" x14ac:dyDescent="0.2">
      <c r="A13" s="468" t="s">
        <v>360</v>
      </c>
      <c r="J13" s="327" t="s">
        <v>426</v>
      </c>
    </row>
    <row r="14" spans="1:13" x14ac:dyDescent="0.2">
      <c r="A14" s="264"/>
      <c r="B14" s="162" t="s">
        <v>247</v>
      </c>
      <c r="C14" s="55"/>
      <c r="D14" s="55"/>
      <c r="E14" s="55"/>
      <c r="F14" s="55"/>
      <c r="G14" s="55"/>
      <c r="H14" s="212" t="s">
        <v>257</v>
      </c>
      <c r="I14" s="226"/>
      <c r="J14" s="264"/>
    </row>
    <row r="15" spans="1:13" x14ac:dyDescent="0.2">
      <c r="A15" s="191" t="s">
        <v>241</v>
      </c>
      <c r="B15" s="192" t="s">
        <v>248</v>
      </c>
      <c r="C15" s="158"/>
      <c r="D15" s="158"/>
      <c r="E15" s="158"/>
      <c r="F15" s="158"/>
      <c r="G15" s="158"/>
      <c r="H15" s="191" t="s">
        <v>248</v>
      </c>
      <c r="I15" s="325" t="s">
        <v>242</v>
      </c>
      <c r="J15" s="158"/>
    </row>
    <row r="16" spans="1:13" x14ac:dyDescent="0.2">
      <c r="A16" s="191" t="s">
        <v>243</v>
      </c>
      <c r="B16" s="192" t="s">
        <v>249</v>
      </c>
      <c r="C16" s="158"/>
      <c r="D16" s="158"/>
      <c r="E16" s="158"/>
      <c r="F16" s="158"/>
      <c r="G16" s="158"/>
      <c r="H16" s="191" t="s">
        <v>249</v>
      </c>
      <c r="I16" s="192" t="s">
        <v>244</v>
      </c>
      <c r="J16" s="158"/>
    </row>
    <row r="17" spans="1:10" x14ac:dyDescent="0.2">
      <c r="A17" s="191" t="s">
        <v>252</v>
      </c>
      <c r="B17" s="192" t="s">
        <v>258</v>
      </c>
      <c r="C17" s="158"/>
      <c r="D17" s="158"/>
      <c r="E17" s="158"/>
      <c r="F17" s="158"/>
      <c r="G17" s="158"/>
      <c r="H17" s="191" t="s">
        <v>258</v>
      </c>
      <c r="I17" s="192" t="s">
        <v>254</v>
      </c>
      <c r="J17" s="158"/>
    </row>
    <row r="18" spans="1:10" x14ac:dyDescent="0.2">
      <c r="A18" s="191" t="s">
        <v>260</v>
      </c>
      <c r="B18" s="192" t="s">
        <v>259</v>
      </c>
      <c r="C18" s="158"/>
      <c r="D18" s="158"/>
      <c r="E18" s="158"/>
      <c r="F18" s="158"/>
      <c r="G18" s="158"/>
      <c r="H18" s="191" t="s">
        <v>259</v>
      </c>
      <c r="I18" s="325" t="s">
        <v>442</v>
      </c>
      <c r="J18" s="158"/>
    </row>
    <row r="19" spans="1:10" x14ac:dyDescent="0.2">
      <c r="A19" s="191" t="s">
        <v>262</v>
      </c>
      <c r="B19" s="192" t="s">
        <v>250</v>
      </c>
      <c r="C19" s="158"/>
      <c r="D19" s="158"/>
      <c r="E19" s="158"/>
      <c r="F19" s="158"/>
      <c r="G19" s="158"/>
      <c r="H19" s="191" t="s">
        <v>250</v>
      </c>
      <c r="I19" s="192" t="s">
        <v>255</v>
      </c>
      <c r="J19" s="158"/>
    </row>
    <row r="20" spans="1:10" x14ac:dyDescent="0.2">
      <c r="A20" s="191" t="s">
        <v>253</v>
      </c>
      <c r="B20" s="192" t="s">
        <v>251</v>
      </c>
      <c r="C20" s="158"/>
      <c r="D20" s="158"/>
      <c r="E20" s="158"/>
      <c r="F20" s="158"/>
      <c r="G20" s="158"/>
      <c r="H20" s="191" t="s">
        <v>251</v>
      </c>
      <c r="I20" s="192" t="s">
        <v>256</v>
      </c>
      <c r="J20" s="158"/>
    </row>
  </sheetData>
  <mergeCells count="8">
    <mergeCell ref="A1:J1"/>
    <mergeCell ref="A2:J2"/>
    <mergeCell ref="A3:J3"/>
    <mergeCell ref="A4:J4"/>
    <mergeCell ref="B6:C6"/>
    <mergeCell ref="D6:E6"/>
    <mergeCell ref="F6:G6"/>
    <mergeCell ref="H6:I6"/>
  </mergeCells>
  <printOptions horizontalCentered="1" verticalCentered="1"/>
  <pageMargins left="0.15748031496062992" right="0.15748031496062992" top="0.27559055118110237" bottom="0.15748031496062992" header="0.15748031496062992" footer="0.1574803149606299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rightToLeft="1" view="pageBreakPreview" topLeftCell="A11" zoomScaleNormal="100" zoomScaleSheetLayoutView="100" workbookViewId="0">
      <selection activeCell="E28" sqref="E28"/>
    </sheetView>
  </sheetViews>
  <sheetFormatPr defaultColWidth="9.28515625" defaultRowHeight="12.75" x14ac:dyDescent="0.2"/>
  <cols>
    <col min="1" max="1" width="10.28515625" style="1" customWidth="1"/>
    <col min="2" max="2" width="6.28515625" style="1" bestFit="1" customWidth="1"/>
    <col min="3" max="3" width="8.28515625" style="1" bestFit="1" customWidth="1"/>
    <col min="4" max="4" width="6.28515625" style="1" bestFit="1" customWidth="1"/>
    <col min="5" max="5" width="8.28515625" style="1" bestFit="1" customWidth="1"/>
    <col min="6" max="6" width="6.28515625" style="1" bestFit="1" customWidth="1"/>
    <col min="7" max="7" width="8.28515625" style="1" bestFit="1" customWidth="1"/>
    <col min="8" max="8" width="6.28515625" style="1" bestFit="1" customWidth="1"/>
    <col min="9" max="9" width="8.28515625" style="1" bestFit="1" customWidth="1"/>
    <col min="10" max="10" width="7.42578125" style="1" customWidth="1"/>
    <col min="11" max="11" width="12.28515625" style="1" customWidth="1"/>
    <col min="12" max="12" width="15.42578125" style="1" customWidth="1"/>
    <col min="13" max="16384" width="9.28515625" style="1"/>
  </cols>
  <sheetData>
    <row r="1" spans="1:12" ht="18" hidden="1" customHeight="1" x14ac:dyDescent="0.25">
      <c r="A1" s="897" t="s">
        <v>334</v>
      </c>
      <c r="B1" s="897"/>
      <c r="C1" s="898"/>
      <c r="D1" s="898"/>
      <c r="E1" s="898"/>
      <c r="F1" s="898"/>
      <c r="G1" s="898"/>
      <c r="H1" s="898"/>
      <c r="I1" s="898"/>
      <c r="J1" s="898"/>
      <c r="K1" s="898"/>
      <c r="L1" s="898"/>
    </row>
    <row r="2" spans="1:12" ht="18" customHeight="1" x14ac:dyDescent="0.25">
      <c r="A2" s="897" t="s">
        <v>333</v>
      </c>
      <c r="B2" s="897"/>
      <c r="C2" s="897"/>
      <c r="D2" s="897"/>
      <c r="E2" s="897"/>
      <c r="F2" s="897"/>
      <c r="G2" s="897"/>
      <c r="H2" s="897"/>
      <c r="I2" s="897"/>
      <c r="J2" s="897"/>
      <c r="K2" s="897"/>
      <c r="L2" s="897"/>
    </row>
    <row r="3" spans="1:12" ht="18" x14ac:dyDescent="0.25">
      <c r="A3" s="897" t="s">
        <v>332</v>
      </c>
      <c r="B3" s="897"/>
      <c r="C3" s="897"/>
      <c r="D3" s="897"/>
      <c r="E3" s="897"/>
      <c r="F3" s="897"/>
      <c r="G3" s="897"/>
      <c r="H3" s="897"/>
      <c r="I3" s="897"/>
      <c r="J3" s="897"/>
      <c r="K3" s="897"/>
      <c r="L3" s="897"/>
    </row>
    <row r="4" spans="1:12" ht="18" x14ac:dyDescent="0.25">
      <c r="A4" s="899">
        <v>2022</v>
      </c>
      <c r="B4" s="899"/>
      <c r="C4" s="899"/>
      <c r="D4" s="899"/>
      <c r="E4" s="899"/>
      <c r="F4" s="899"/>
      <c r="G4" s="899"/>
      <c r="H4" s="899"/>
      <c r="I4" s="899"/>
      <c r="J4" s="899"/>
      <c r="K4" s="899"/>
      <c r="L4" s="899"/>
    </row>
    <row r="5" spans="1:12" ht="15.75" x14ac:dyDescent="0.25">
      <c r="A5" s="900" t="s">
        <v>331</v>
      </c>
      <c r="B5" s="900"/>
      <c r="C5" s="900"/>
      <c r="D5" s="900"/>
      <c r="E5" s="900"/>
      <c r="F5" s="900"/>
      <c r="G5" s="900"/>
      <c r="H5" s="900"/>
      <c r="I5" s="900"/>
      <c r="J5" s="900"/>
      <c r="K5" s="900"/>
      <c r="L5" s="900"/>
    </row>
    <row r="6" spans="1:12" ht="15.75" x14ac:dyDescent="0.25">
      <c r="A6" s="900" t="s">
        <v>330</v>
      </c>
      <c r="B6" s="900"/>
      <c r="C6" s="900"/>
      <c r="D6" s="900"/>
      <c r="E6" s="900"/>
      <c r="F6" s="900"/>
      <c r="G6" s="900"/>
      <c r="H6" s="900"/>
      <c r="I6" s="900"/>
      <c r="J6" s="900"/>
      <c r="K6" s="900"/>
      <c r="L6" s="900"/>
    </row>
    <row r="7" spans="1:12" ht="15.75" x14ac:dyDescent="0.25">
      <c r="A7" s="900">
        <v>2022</v>
      </c>
      <c r="B7" s="900"/>
      <c r="C7" s="900"/>
      <c r="D7" s="900"/>
      <c r="E7" s="900"/>
      <c r="F7" s="900"/>
      <c r="G7" s="900"/>
      <c r="H7" s="900"/>
      <c r="I7" s="900"/>
      <c r="J7" s="900"/>
      <c r="K7" s="900"/>
      <c r="L7" s="900"/>
    </row>
    <row r="8" spans="1:12" ht="15.75" x14ac:dyDescent="0.2">
      <c r="A8" s="263" t="s">
        <v>494</v>
      </c>
      <c r="B8" s="263"/>
      <c r="C8" s="262"/>
      <c r="D8" s="261"/>
      <c r="E8" s="261"/>
      <c r="F8" s="261"/>
      <c r="G8" s="261"/>
      <c r="H8" s="261"/>
      <c r="I8" s="260"/>
      <c r="J8" s="101"/>
      <c r="K8" s="81"/>
      <c r="L8" s="259" t="s">
        <v>495</v>
      </c>
    </row>
    <row r="9" spans="1:12" ht="56.25" customHeight="1" x14ac:dyDescent="0.2">
      <c r="A9" s="905" t="s">
        <v>329</v>
      </c>
      <c r="B9" s="907" t="s">
        <v>367</v>
      </c>
      <c r="C9" s="908"/>
      <c r="D9" s="907" t="s">
        <v>368</v>
      </c>
      <c r="E9" s="908"/>
      <c r="F9" s="907" t="s">
        <v>369</v>
      </c>
      <c r="G9" s="908"/>
      <c r="H9" s="907" t="s">
        <v>370</v>
      </c>
      <c r="I9" s="908"/>
      <c r="J9" s="907" t="s">
        <v>371</v>
      </c>
      <c r="K9" s="908"/>
      <c r="L9" s="909" t="s">
        <v>328</v>
      </c>
    </row>
    <row r="10" spans="1:12" ht="47.25" customHeight="1" x14ac:dyDescent="0.2">
      <c r="A10" s="906"/>
      <c r="B10" s="903" t="s">
        <v>372</v>
      </c>
      <c r="C10" s="904"/>
      <c r="D10" s="903" t="s">
        <v>373</v>
      </c>
      <c r="E10" s="904"/>
      <c r="F10" s="903" t="s">
        <v>374</v>
      </c>
      <c r="G10" s="904"/>
      <c r="H10" s="903" t="s">
        <v>375</v>
      </c>
      <c r="I10" s="904"/>
      <c r="J10" s="903" t="s">
        <v>376</v>
      </c>
      <c r="K10" s="904"/>
      <c r="L10" s="910"/>
    </row>
    <row r="11" spans="1:12" ht="27.75" customHeight="1" thickBot="1" x14ac:dyDescent="0.25">
      <c r="A11" s="258" t="s">
        <v>327</v>
      </c>
      <c r="B11" s="504" t="s">
        <v>463</v>
      </c>
      <c r="C11" s="504" t="s">
        <v>463</v>
      </c>
      <c r="D11" s="504" t="s">
        <v>463</v>
      </c>
      <c r="E11" s="504" t="s">
        <v>463</v>
      </c>
      <c r="F11" s="504" t="s">
        <v>463</v>
      </c>
      <c r="G11" s="504" t="s">
        <v>463</v>
      </c>
      <c r="H11" s="504" t="s">
        <v>463</v>
      </c>
      <c r="I11" s="504" t="s">
        <v>463</v>
      </c>
      <c r="J11" s="504" t="s">
        <v>463</v>
      </c>
      <c r="K11" s="504" t="s">
        <v>463</v>
      </c>
      <c r="L11" s="257" t="s">
        <v>326</v>
      </c>
    </row>
    <row r="12" spans="1:12" ht="27.75" customHeight="1" thickBot="1" x14ac:dyDescent="0.25">
      <c r="A12" s="256" t="s">
        <v>325</v>
      </c>
      <c r="B12" s="322" t="s">
        <v>463</v>
      </c>
      <c r="C12" s="322" t="s">
        <v>463</v>
      </c>
      <c r="D12" s="322" t="s">
        <v>463</v>
      </c>
      <c r="E12" s="322" t="s">
        <v>463</v>
      </c>
      <c r="F12" s="322" t="s">
        <v>463</v>
      </c>
      <c r="G12" s="322" t="s">
        <v>463</v>
      </c>
      <c r="H12" s="322" t="s">
        <v>463</v>
      </c>
      <c r="I12" s="322" t="s">
        <v>463</v>
      </c>
      <c r="J12" s="322" t="s">
        <v>463</v>
      </c>
      <c r="K12" s="322" t="s">
        <v>463</v>
      </c>
      <c r="L12" s="255" t="s">
        <v>324</v>
      </c>
    </row>
    <row r="13" spans="1:12" ht="27.75" customHeight="1" thickBot="1" x14ac:dyDescent="0.25">
      <c r="A13" s="254" t="s">
        <v>323</v>
      </c>
      <c r="B13" s="422" t="s">
        <v>463</v>
      </c>
      <c r="C13" s="422" t="s">
        <v>463</v>
      </c>
      <c r="D13" s="422" t="s">
        <v>463</v>
      </c>
      <c r="E13" s="422" t="s">
        <v>463</v>
      </c>
      <c r="F13" s="422" t="s">
        <v>463</v>
      </c>
      <c r="G13" s="422" t="s">
        <v>463</v>
      </c>
      <c r="H13" s="422" t="s">
        <v>463</v>
      </c>
      <c r="I13" s="422" t="s">
        <v>463</v>
      </c>
      <c r="J13" s="422" t="s">
        <v>463</v>
      </c>
      <c r="K13" s="422" t="s">
        <v>463</v>
      </c>
      <c r="L13" s="253" t="s">
        <v>322</v>
      </c>
    </row>
    <row r="14" spans="1:12" ht="27.75" customHeight="1" thickBot="1" x14ac:dyDescent="0.25">
      <c r="A14" s="256" t="s">
        <v>321</v>
      </c>
      <c r="B14" s="322" t="s">
        <v>241</v>
      </c>
      <c r="C14" s="425" t="s">
        <v>242</v>
      </c>
      <c r="D14" s="322" t="s">
        <v>241</v>
      </c>
      <c r="E14" s="425" t="s">
        <v>242</v>
      </c>
      <c r="F14" s="322" t="s">
        <v>241</v>
      </c>
      <c r="G14" s="425" t="s">
        <v>242</v>
      </c>
      <c r="H14" s="322" t="s">
        <v>241</v>
      </c>
      <c r="I14" s="425" t="s">
        <v>242</v>
      </c>
      <c r="J14" s="322" t="s">
        <v>243</v>
      </c>
      <c r="K14" s="425" t="s">
        <v>244</v>
      </c>
      <c r="L14" s="255" t="s">
        <v>320</v>
      </c>
    </row>
    <row r="15" spans="1:12" ht="27.75" customHeight="1" thickBot="1" x14ac:dyDescent="0.25">
      <c r="A15" s="254" t="s">
        <v>319</v>
      </c>
      <c r="B15" s="323" t="s">
        <v>241</v>
      </c>
      <c r="C15" s="422" t="s">
        <v>242</v>
      </c>
      <c r="D15" s="323" t="s">
        <v>241</v>
      </c>
      <c r="E15" s="422" t="s">
        <v>242</v>
      </c>
      <c r="F15" s="323" t="s">
        <v>241</v>
      </c>
      <c r="G15" s="422" t="s">
        <v>242</v>
      </c>
      <c r="H15" s="323" t="s">
        <v>241</v>
      </c>
      <c r="I15" s="422" t="s">
        <v>242</v>
      </c>
      <c r="J15" s="324" t="s">
        <v>243</v>
      </c>
      <c r="K15" s="424" t="s">
        <v>244</v>
      </c>
      <c r="L15" s="253" t="s">
        <v>318</v>
      </c>
    </row>
    <row r="16" spans="1:12" ht="27.75" customHeight="1" thickBot="1" x14ac:dyDescent="0.25">
      <c r="A16" s="256" t="s">
        <v>317</v>
      </c>
      <c r="B16" s="322" t="s">
        <v>241</v>
      </c>
      <c r="C16" s="425" t="s">
        <v>242</v>
      </c>
      <c r="D16" s="322" t="s">
        <v>241</v>
      </c>
      <c r="E16" s="425" t="s">
        <v>242</v>
      </c>
      <c r="F16" s="322" t="s">
        <v>243</v>
      </c>
      <c r="G16" s="425" t="s">
        <v>244</v>
      </c>
      <c r="H16" s="322" t="s">
        <v>241</v>
      </c>
      <c r="I16" s="425" t="s">
        <v>242</v>
      </c>
      <c r="J16" s="599" t="s">
        <v>252</v>
      </c>
      <c r="K16" s="421" t="s">
        <v>254</v>
      </c>
      <c r="L16" s="255" t="s">
        <v>316</v>
      </c>
    </row>
    <row r="17" spans="1:12" ht="27.75" customHeight="1" thickBot="1" x14ac:dyDescent="0.25">
      <c r="A17" s="254" t="s">
        <v>315</v>
      </c>
      <c r="B17" s="323" t="s">
        <v>241</v>
      </c>
      <c r="C17" s="422" t="s">
        <v>242</v>
      </c>
      <c r="D17" s="323" t="s">
        <v>241</v>
      </c>
      <c r="E17" s="422" t="s">
        <v>242</v>
      </c>
      <c r="F17" s="323" t="s">
        <v>241</v>
      </c>
      <c r="G17" s="422" t="s">
        <v>242</v>
      </c>
      <c r="H17" s="323" t="s">
        <v>241</v>
      </c>
      <c r="I17" s="422" t="s">
        <v>242</v>
      </c>
      <c r="J17" s="416" t="s">
        <v>243</v>
      </c>
      <c r="K17" s="413" t="s">
        <v>244</v>
      </c>
      <c r="L17" s="253" t="s">
        <v>314</v>
      </c>
    </row>
    <row r="18" spans="1:12" ht="27.75" customHeight="1" thickBot="1" x14ac:dyDescent="0.25">
      <c r="A18" s="256" t="s">
        <v>313</v>
      </c>
      <c r="B18" s="322" t="s">
        <v>241</v>
      </c>
      <c r="C18" s="425" t="s">
        <v>242</v>
      </c>
      <c r="D18" s="322" t="s">
        <v>241</v>
      </c>
      <c r="E18" s="425" t="s">
        <v>242</v>
      </c>
      <c r="F18" s="322" t="s">
        <v>241</v>
      </c>
      <c r="G18" s="425" t="s">
        <v>242</v>
      </c>
      <c r="H18" s="322" t="s">
        <v>241</v>
      </c>
      <c r="I18" s="425" t="s">
        <v>242</v>
      </c>
      <c r="J18" s="322" t="s">
        <v>243</v>
      </c>
      <c r="K18" s="425" t="s">
        <v>244</v>
      </c>
      <c r="L18" s="255" t="s">
        <v>312</v>
      </c>
    </row>
    <row r="19" spans="1:12" ht="27.75" customHeight="1" thickBot="1" x14ac:dyDescent="0.25">
      <c r="A19" s="254" t="s">
        <v>311</v>
      </c>
      <c r="B19" s="323" t="s">
        <v>241</v>
      </c>
      <c r="C19" s="422" t="s">
        <v>242</v>
      </c>
      <c r="D19" s="323" t="s">
        <v>241</v>
      </c>
      <c r="E19" s="422" t="s">
        <v>242</v>
      </c>
      <c r="F19" s="323" t="s">
        <v>241</v>
      </c>
      <c r="G19" s="422" t="s">
        <v>242</v>
      </c>
      <c r="H19" s="323" t="s">
        <v>241</v>
      </c>
      <c r="I19" s="422" t="s">
        <v>242</v>
      </c>
      <c r="J19" s="324" t="s">
        <v>243</v>
      </c>
      <c r="K19" s="424" t="s">
        <v>244</v>
      </c>
      <c r="L19" s="253" t="s">
        <v>310</v>
      </c>
    </row>
    <row r="20" spans="1:12" ht="27.75" customHeight="1" thickBot="1" x14ac:dyDescent="0.25">
      <c r="A20" s="256" t="s">
        <v>309</v>
      </c>
      <c r="B20" s="322" t="s">
        <v>241</v>
      </c>
      <c r="C20" s="425" t="s">
        <v>242</v>
      </c>
      <c r="D20" s="322" t="s">
        <v>241</v>
      </c>
      <c r="E20" s="425" t="s">
        <v>242</v>
      </c>
      <c r="F20" s="322" t="s">
        <v>241</v>
      </c>
      <c r="G20" s="425" t="s">
        <v>242</v>
      </c>
      <c r="H20" s="322" t="s">
        <v>241</v>
      </c>
      <c r="I20" s="425" t="s">
        <v>242</v>
      </c>
      <c r="J20" s="322" t="s">
        <v>243</v>
      </c>
      <c r="K20" s="425" t="s">
        <v>244</v>
      </c>
      <c r="L20" s="255" t="s">
        <v>308</v>
      </c>
    </row>
    <row r="21" spans="1:12" ht="27.75" customHeight="1" thickBot="1" x14ac:dyDescent="0.25">
      <c r="A21" s="254" t="s">
        <v>307</v>
      </c>
      <c r="B21" s="323" t="s">
        <v>241</v>
      </c>
      <c r="C21" s="422" t="s">
        <v>242</v>
      </c>
      <c r="D21" s="323" t="s">
        <v>241</v>
      </c>
      <c r="E21" s="422" t="s">
        <v>242</v>
      </c>
      <c r="F21" s="323" t="s">
        <v>241</v>
      </c>
      <c r="G21" s="422" t="s">
        <v>242</v>
      </c>
      <c r="H21" s="323" t="s">
        <v>241</v>
      </c>
      <c r="I21" s="422" t="s">
        <v>242</v>
      </c>
      <c r="J21" s="324" t="s">
        <v>243</v>
      </c>
      <c r="K21" s="424" t="s">
        <v>244</v>
      </c>
      <c r="L21" s="253" t="s">
        <v>306</v>
      </c>
    </row>
    <row r="22" spans="1:12" ht="27.75" customHeight="1" x14ac:dyDescent="0.2">
      <c r="A22" s="252" t="s">
        <v>305</v>
      </c>
      <c r="B22" s="326" t="s">
        <v>241</v>
      </c>
      <c r="C22" s="426" t="s">
        <v>242</v>
      </c>
      <c r="D22" s="326" t="s">
        <v>241</v>
      </c>
      <c r="E22" s="426" t="s">
        <v>242</v>
      </c>
      <c r="F22" s="326" t="s">
        <v>241</v>
      </c>
      <c r="G22" s="426" t="s">
        <v>242</v>
      </c>
      <c r="H22" s="326" t="s">
        <v>241</v>
      </c>
      <c r="I22" s="426" t="s">
        <v>242</v>
      </c>
      <c r="J22" s="326" t="s">
        <v>243</v>
      </c>
      <c r="K22" s="426" t="s">
        <v>244</v>
      </c>
      <c r="L22" s="251" t="s">
        <v>304</v>
      </c>
    </row>
    <row r="23" spans="1:12" s="158" customFormat="1" x14ac:dyDescent="0.2">
      <c r="A23" s="327" t="s">
        <v>520</v>
      </c>
      <c r="L23" s="345" t="s">
        <v>519</v>
      </c>
    </row>
    <row r="24" spans="1:12" s="158" customFormat="1" x14ac:dyDescent="0.2">
      <c r="A24" s="901" t="s">
        <v>513</v>
      </c>
      <c r="B24" s="902"/>
      <c r="C24" s="902"/>
      <c r="D24" s="902"/>
      <c r="E24" s="902"/>
      <c r="F24" s="902"/>
      <c r="L24" s="327" t="s">
        <v>541</v>
      </c>
    </row>
    <row r="25" spans="1:12" x14ac:dyDescent="0.2">
      <c r="A25" s="71"/>
      <c r="B25" s="250" t="s">
        <v>247</v>
      </c>
      <c r="C25" s="158"/>
      <c r="D25" s="158"/>
      <c r="E25" s="158"/>
      <c r="F25" s="158"/>
      <c r="G25" s="158"/>
      <c r="H25" s="158"/>
      <c r="I25" s="249" t="s">
        <v>257</v>
      </c>
      <c r="J25" s="71"/>
      <c r="K25" s="71"/>
      <c r="L25" s="158"/>
    </row>
    <row r="26" spans="1:12" x14ac:dyDescent="0.2">
      <c r="A26" s="191" t="s">
        <v>241</v>
      </c>
      <c r="B26" s="192" t="s">
        <v>248</v>
      </c>
      <c r="C26" s="158"/>
      <c r="D26" s="158"/>
      <c r="E26" s="158"/>
      <c r="F26" s="158"/>
      <c r="G26" s="158"/>
      <c r="H26" s="158"/>
      <c r="I26" s="191" t="s">
        <v>248</v>
      </c>
      <c r="J26" s="325" t="s">
        <v>242</v>
      </c>
      <c r="K26" s="158"/>
      <c r="L26" s="158"/>
    </row>
    <row r="27" spans="1:12" x14ac:dyDescent="0.2">
      <c r="A27" s="191" t="s">
        <v>243</v>
      </c>
      <c r="B27" s="192" t="s">
        <v>249</v>
      </c>
      <c r="C27" s="158"/>
      <c r="D27" s="158"/>
      <c r="E27" s="158"/>
      <c r="F27" s="158"/>
      <c r="G27" s="158"/>
      <c r="H27" s="158"/>
      <c r="I27" s="191" t="s">
        <v>249</v>
      </c>
      <c r="J27" s="325" t="s">
        <v>244</v>
      </c>
      <c r="K27" s="158"/>
      <c r="L27" s="158"/>
    </row>
    <row r="28" spans="1:12" x14ac:dyDescent="0.2">
      <c r="A28" s="191" t="s">
        <v>252</v>
      </c>
      <c r="B28" s="192" t="s">
        <v>258</v>
      </c>
      <c r="C28" s="158"/>
      <c r="D28" s="158"/>
      <c r="E28" s="158"/>
      <c r="F28" s="158"/>
      <c r="G28" s="158"/>
      <c r="H28" s="158"/>
      <c r="I28" s="191" t="s">
        <v>258</v>
      </c>
      <c r="J28" s="192" t="s">
        <v>254</v>
      </c>
      <c r="K28" s="158"/>
      <c r="L28" s="158"/>
    </row>
    <row r="29" spans="1:12" x14ac:dyDescent="0.2">
      <c r="A29" s="191" t="s">
        <v>260</v>
      </c>
      <c r="B29" s="192" t="s">
        <v>259</v>
      </c>
      <c r="C29" s="158"/>
      <c r="D29" s="158"/>
      <c r="E29" s="158"/>
      <c r="F29" s="158"/>
      <c r="G29" s="158"/>
      <c r="H29" s="158"/>
      <c r="I29" s="191" t="s">
        <v>259</v>
      </c>
      <c r="J29" s="325" t="s">
        <v>442</v>
      </c>
      <c r="K29" s="158"/>
      <c r="L29" s="158"/>
    </row>
    <row r="30" spans="1:12" x14ac:dyDescent="0.2">
      <c r="A30" s="191" t="s">
        <v>262</v>
      </c>
      <c r="B30" s="192" t="s">
        <v>250</v>
      </c>
      <c r="C30" s="158"/>
      <c r="D30" s="158"/>
      <c r="E30" s="158"/>
      <c r="F30" s="158"/>
      <c r="G30" s="158"/>
      <c r="H30" s="158"/>
      <c r="I30" s="191" t="s">
        <v>250</v>
      </c>
      <c r="J30" s="192" t="s">
        <v>255</v>
      </c>
      <c r="K30" s="158"/>
      <c r="L30" s="158"/>
    </row>
    <row r="31" spans="1:12" x14ac:dyDescent="0.2">
      <c r="A31" s="191" t="s">
        <v>253</v>
      </c>
      <c r="B31" s="192" t="s">
        <v>251</v>
      </c>
      <c r="C31" s="158"/>
      <c r="D31" s="158"/>
      <c r="E31" s="158"/>
      <c r="F31" s="158"/>
      <c r="G31" s="158"/>
      <c r="H31" s="158"/>
      <c r="I31" s="191" t="s">
        <v>251</v>
      </c>
      <c r="J31" s="192" t="s">
        <v>256</v>
      </c>
      <c r="K31" s="158"/>
      <c r="L31" s="158"/>
    </row>
  </sheetData>
  <mergeCells count="20">
    <mergeCell ref="A24:F24"/>
    <mergeCell ref="A6:L6"/>
    <mergeCell ref="F10:G10"/>
    <mergeCell ref="H10:I10"/>
    <mergeCell ref="J10:K10"/>
    <mergeCell ref="A7:L7"/>
    <mergeCell ref="A9:A10"/>
    <mergeCell ref="B9:C9"/>
    <mergeCell ref="D9:E9"/>
    <mergeCell ref="F9:G9"/>
    <mergeCell ref="H9:I9"/>
    <mergeCell ref="J9:K9"/>
    <mergeCell ref="L9:L10"/>
    <mergeCell ref="B10:C10"/>
    <mergeCell ref="D10:E10"/>
    <mergeCell ref="A1:L1"/>
    <mergeCell ref="A3:L3"/>
    <mergeCell ref="A4:L4"/>
    <mergeCell ref="A5:L5"/>
    <mergeCell ref="A2:L2"/>
  </mergeCells>
  <printOptions horizontalCentered="1" verticalCentered="1"/>
  <pageMargins left="0" right="0" top="0" bottom="0" header="0" footer="0"/>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J151"/>
  <sheetViews>
    <sheetView rightToLeft="1" view="pageBreakPreview" zoomScale="112" zoomScaleNormal="100" zoomScaleSheetLayoutView="112" workbookViewId="0">
      <selection activeCell="E28" sqref="E28"/>
    </sheetView>
  </sheetViews>
  <sheetFormatPr defaultColWidth="5.28515625" defaultRowHeight="12.75" x14ac:dyDescent="0.2"/>
  <cols>
    <col min="1" max="5" width="5.28515625" style="4"/>
    <col min="6" max="6" width="9.28515625" style="4" customWidth="1"/>
    <col min="7" max="16384" width="5.28515625" style="4"/>
  </cols>
  <sheetData>
    <row r="1" spans="1:25" s="71" customFormat="1" x14ac:dyDescent="0.2">
      <c r="A1" s="493"/>
      <c r="B1" s="494"/>
      <c r="C1" s="493"/>
      <c r="D1" s="494"/>
      <c r="E1" s="493"/>
      <c r="F1" s="494"/>
      <c r="G1" s="493"/>
      <c r="H1" s="495"/>
      <c r="I1" s="496"/>
      <c r="J1" s="497"/>
      <c r="K1" s="497"/>
      <c r="L1" s="497"/>
      <c r="M1" s="497"/>
      <c r="N1" s="497"/>
      <c r="O1" s="497"/>
      <c r="P1" s="497"/>
      <c r="Q1" s="497"/>
      <c r="R1" s="497"/>
      <c r="S1" s="497"/>
      <c r="T1" s="497"/>
      <c r="U1" s="497"/>
      <c r="V1" s="497"/>
      <c r="W1" s="497"/>
      <c r="X1" s="497"/>
      <c r="Y1" s="497"/>
    </row>
    <row r="2" spans="1:25" s="71" customFormat="1" x14ac:dyDescent="0.2">
      <c r="A2" s="493"/>
      <c r="B2" s="494"/>
      <c r="C2" s="493"/>
      <c r="D2" s="494"/>
      <c r="E2" s="493"/>
      <c r="F2" s="494"/>
      <c r="G2" s="493"/>
      <c r="H2" s="495"/>
      <c r="I2" s="496"/>
      <c r="J2" s="497"/>
      <c r="K2" s="497"/>
      <c r="L2" s="497"/>
      <c r="M2" s="497"/>
      <c r="N2" s="497"/>
      <c r="O2" s="497"/>
      <c r="P2" s="497"/>
      <c r="Q2" s="497"/>
      <c r="R2" s="497"/>
      <c r="S2" s="497"/>
      <c r="T2" s="497"/>
      <c r="U2" s="497"/>
      <c r="V2" s="497"/>
      <c r="W2" s="497"/>
      <c r="X2" s="497"/>
      <c r="Y2" s="497"/>
    </row>
    <row r="3" spans="1:25" s="71" customFormat="1" x14ac:dyDescent="0.2">
      <c r="A3" s="493"/>
      <c r="B3" s="494"/>
      <c r="C3" s="493"/>
      <c r="D3" s="494"/>
      <c r="E3" s="493"/>
      <c r="F3" s="494"/>
      <c r="G3" s="493"/>
      <c r="H3" s="495"/>
      <c r="I3" s="496"/>
      <c r="J3" s="497"/>
      <c r="K3" s="497"/>
      <c r="L3" s="497"/>
      <c r="M3" s="497"/>
      <c r="N3" s="497"/>
      <c r="O3" s="497"/>
      <c r="P3" s="497"/>
      <c r="Q3" s="497"/>
      <c r="R3" s="497"/>
      <c r="S3" s="497"/>
      <c r="T3" s="497"/>
      <c r="U3" s="497"/>
      <c r="V3" s="497"/>
      <c r="W3" s="497"/>
      <c r="X3" s="497"/>
      <c r="Y3" s="497"/>
    </row>
    <row r="4" spans="1:25" s="71" customFormat="1" x14ac:dyDescent="0.2">
      <c r="A4" s="493"/>
      <c r="B4" s="494"/>
      <c r="C4" s="493"/>
      <c r="D4" s="494"/>
      <c r="E4" s="493"/>
      <c r="F4" s="494"/>
      <c r="G4" s="493"/>
      <c r="H4" s="495"/>
      <c r="I4" s="496"/>
      <c r="J4" s="497"/>
      <c r="K4" s="497"/>
      <c r="L4" s="497"/>
      <c r="M4" s="497"/>
      <c r="N4" s="497"/>
      <c r="O4" s="497"/>
      <c r="P4" s="497"/>
      <c r="Q4" s="497"/>
      <c r="R4" s="497"/>
      <c r="S4" s="497"/>
      <c r="T4" s="497"/>
      <c r="U4" s="497"/>
      <c r="V4" s="497"/>
      <c r="W4" s="497"/>
      <c r="X4" s="497"/>
      <c r="Y4" s="497"/>
    </row>
    <row r="5" spans="1:25" s="71" customFormat="1" x14ac:dyDescent="0.2">
      <c r="A5" s="493"/>
      <c r="B5" s="494"/>
      <c r="C5" s="493"/>
      <c r="D5" s="494"/>
      <c r="E5" s="493"/>
      <c r="F5" s="494"/>
      <c r="G5" s="493"/>
      <c r="H5" s="495"/>
      <c r="I5" s="496"/>
      <c r="J5" s="497"/>
      <c r="K5" s="497"/>
      <c r="L5" s="497"/>
      <c r="M5" s="497"/>
      <c r="N5" s="497"/>
      <c r="O5" s="497"/>
      <c r="P5" s="497"/>
      <c r="Q5" s="497"/>
      <c r="R5" s="497"/>
      <c r="S5" s="497"/>
      <c r="T5" s="497"/>
      <c r="U5" s="497"/>
      <c r="V5" s="497"/>
      <c r="W5" s="497"/>
      <c r="X5" s="497"/>
      <c r="Y5" s="497"/>
    </row>
    <row r="6" spans="1:25" s="71" customFormat="1" x14ac:dyDescent="0.2">
      <c r="A6" s="493"/>
      <c r="B6" s="494"/>
      <c r="C6" s="493"/>
      <c r="D6" s="494"/>
      <c r="E6" s="493"/>
      <c r="F6" s="494"/>
      <c r="G6" s="493"/>
      <c r="H6" s="495"/>
      <c r="I6" s="496"/>
      <c r="J6" s="497"/>
      <c r="K6" s="497"/>
      <c r="L6" s="497"/>
      <c r="M6" s="497"/>
      <c r="N6" s="497"/>
      <c r="O6" s="497"/>
      <c r="P6" s="497"/>
      <c r="Q6" s="497"/>
      <c r="R6" s="497"/>
      <c r="S6" s="497"/>
      <c r="T6" s="497"/>
      <c r="U6" s="497"/>
      <c r="V6" s="497"/>
      <c r="W6" s="497"/>
      <c r="X6" s="497"/>
      <c r="Y6" s="497"/>
    </row>
    <row r="7" spans="1:25" s="71" customFormat="1" x14ac:dyDescent="0.2">
      <c r="A7" s="493"/>
      <c r="B7" s="494"/>
      <c r="C7" s="493"/>
      <c r="D7" s="494"/>
      <c r="E7" s="493"/>
      <c r="F7" s="494"/>
      <c r="G7" s="493"/>
      <c r="H7" s="495"/>
      <c r="I7" s="496"/>
      <c r="J7" s="497"/>
      <c r="K7" s="497"/>
      <c r="L7" s="497"/>
      <c r="M7" s="497"/>
      <c r="N7" s="497"/>
      <c r="O7" s="497"/>
      <c r="P7" s="497"/>
      <c r="Q7" s="497"/>
      <c r="R7" s="497"/>
      <c r="S7" s="497"/>
      <c r="T7" s="497"/>
      <c r="U7" s="497"/>
      <c r="V7" s="497"/>
      <c r="W7" s="497"/>
      <c r="X7" s="497"/>
      <c r="Y7" s="497"/>
    </row>
    <row r="8" spans="1:25" s="71" customFormat="1" x14ac:dyDescent="0.2">
      <c r="A8" s="493"/>
      <c r="B8" s="494"/>
      <c r="C8" s="493"/>
      <c r="D8" s="494"/>
      <c r="E8" s="493"/>
      <c r="F8" s="494"/>
      <c r="G8" s="493"/>
      <c r="H8" s="495"/>
      <c r="I8" s="496"/>
      <c r="J8" s="497"/>
      <c r="K8" s="497"/>
      <c r="L8" s="497"/>
      <c r="M8" s="497"/>
      <c r="N8" s="497"/>
      <c r="O8" s="497"/>
      <c r="P8" s="497"/>
      <c r="Q8" s="497"/>
      <c r="R8" s="497"/>
      <c r="S8" s="497"/>
      <c r="T8" s="497"/>
      <c r="U8" s="497"/>
      <c r="V8" s="497"/>
      <c r="W8" s="497"/>
      <c r="X8" s="497"/>
      <c r="Y8" s="497"/>
    </row>
    <row r="9" spans="1:25" s="71" customFormat="1" x14ac:dyDescent="0.2">
      <c r="A9" s="493"/>
      <c r="B9" s="494"/>
      <c r="C9" s="493"/>
      <c r="D9" s="494"/>
      <c r="E9" s="493"/>
      <c r="F9" s="494"/>
      <c r="G9" s="493"/>
      <c r="H9" s="495"/>
      <c r="I9" s="496"/>
      <c r="J9" s="497"/>
      <c r="K9" s="497"/>
      <c r="L9" s="497"/>
      <c r="M9" s="497"/>
      <c r="N9" s="497"/>
      <c r="O9" s="497"/>
      <c r="P9" s="497"/>
      <c r="Q9" s="497"/>
      <c r="R9" s="497"/>
      <c r="S9" s="497"/>
      <c r="T9" s="497"/>
      <c r="U9" s="497"/>
      <c r="V9" s="497"/>
      <c r="W9" s="497"/>
      <c r="X9" s="497"/>
      <c r="Y9" s="497"/>
    </row>
    <row r="10" spans="1:25" s="71" customFormat="1" x14ac:dyDescent="0.2">
      <c r="A10" s="493"/>
      <c r="B10" s="494"/>
      <c r="C10" s="493"/>
      <c r="D10" s="494"/>
      <c r="E10" s="493"/>
      <c r="F10" s="494"/>
      <c r="G10" s="493"/>
      <c r="H10" s="495"/>
      <c r="I10" s="496"/>
      <c r="J10" s="497"/>
      <c r="K10" s="497"/>
      <c r="L10" s="497"/>
      <c r="M10" s="497"/>
      <c r="N10" s="497"/>
      <c r="O10" s="497"/>
      <c r="P10" s="497"/>
      <c r="Q10" s="497"/>
      <c r="R10" s="497"/>
      <c r="S10" s="497"/>
      <c r="T10" s="497"/>
      <c r="U10" s="497"/>
      <c r="V10" s="497"/>
      <c r="W10" s="497"/>
      <c r="X10" s="497"/>
      <c r="Y10" s="497"/>
    </row>
    <row r="11" spans="1:25" s="71" customFormat="1" x14ac:dyDescent="0.2">
      <c r="A11" s="493"/>
      <c r="B11" s="494"/>
      <c r="C11" s="493"/>
      <c r="D11" s="494"/>
      <c r="E11" s="493"/>
      <c r="F11" s="494"/>
      <c r="G11" s="493"/>
      <c r="H11" s="495"/>
      <c r="I11" s="496"/>
      <c r="J11" s="497"/>
      <c r="K11" s="497"/>
      <c r="L11" s="497"/>
      <c r="M11" s="497"/>
      <c r="N11" s="497"/>
      <c r="O11" s="497"/>
      <c r="P11" s="497"/>
      <c r="Q11" s="497"/>
      <c r="R11" s="497"/>
      <c r="S11" s="497"/>
      <c r="T11" s="497"/>
      <c r="U11" s="497"/>
      <c r="V11" s="497"/>
      <c r="W11" s="497"/>
      <c r="X11" s="497"/>
      <c r="Y11" s="497"/>
    </row>
    <row r="12" spans="1:25" s="71" customFormat="1" x14ac:dyDescent="0.2">
      <c r="A12" s="493"/>
      <c r="B12" s="494"/>
      <c r="C12" s="493"/>
      <c r="D12" s="494"/>
      <c r="E12" s="493"/>
      <c r="F12" s="494"/>
      <c r="G12" s="493"/>
      <c r="H12" s="495"/>
      <c r="I12" s="496"/>
      <c r="J12" s="497"/>
      <c r="K12" s="497"/>
      <c r="L12" s="497"/>
      <c r="M12" s="497"/>
      <c r="N12" s="497"/>
      <c r="O12" s="497"/>
      <c r="P12" s="497"/>
      <c r="Q12" s="497"/>
      <c r="R12" s="497"/>
      <c r="S12" s="497"/>
      <c r="T12" s="497"/>
      <c r="U12" s="497"/>
      <c r="V12" s="497"/>
      <c r="W12" s="497"/>
      <c r="X12" s="497"/>
      <c r="Y12" s="497"/>
    </row>
    <row r="13" spans="1:25" s="71" customFormat="1" x14ac:dyDescent="0.2">
      <c r="A13" s="493"/>
      <c r="B13" s="494"/>
      <c r="C13" s="493"/>
      <c r="D13" s="494"/>
      <c r="E13" s="493"/>
      <c r="F13" s="494"/>
      <c r="G13" s="493"/>
      <c r="H13" s="495"/>
      <c r="I13" s="496"/>
      <c r="J13" s="497"/>
      <c r="K13" s="497"/>
      <c r="L13" s="497"/>
      <c r="M13" s="497"/>
      <c r="N13" s="497"/>
      <c r="O13" s="497"/>
      <c r="P13" s="497"/>
      <c r="Q13" s="497"/>
      <c r="R13" s="497"/>
      <c r="S13" s="497"/>
      <c r="T13" s="497"/>
      <c r="U13" s="497"/>
      <c r="V13" s="497"/>
      <c r="W13" s="497"/>
      <c r="X13" s="497"/>
      <c r="Y13" s="497"/>
    </row>
    <row r="14" spans="1:25" s="71" customFormat="1" x14ac:dyDescent="0.2">
      <c r="A14" s="493"/>
      <c r="B14" s="494"/>
      <c r="C14" s="493"/>
      <c r="D14" s="494"/>
      <c r="E14" s="493"/>
      <c r="F14" s="494"/>
      <c r="G14" s="493"/>
      <c r="H14" s="495"/>
      <c r="I14" s="496"/>
      <c r="J14" s="497"/>
      <c r="K14" s="497"/>
      <c r="L14" s="497"/>
      <c r="M14" s="497"/>
      <c r="N14" s="497"/>
      <c r="O14" s="497"/>
      <c r="P14" s="497"/>
      <c r="Q14" s="497"/>
      <c r="R14" s="497"/>
      <c r="S14" s="497"/>
      <c r="T14" s="497"/>
      <c r="U14" s="497"/>
      <c r="V14" s="497"/>
      <c r="W14" s="497"/>
      <c r="X14" s="497"/>
      <c r="Y14" s="497"/>
    </row>
    <row r="15" spans="1:25" s="71" customFormat="1" x14ac:dyDescent="0.2">
      <c r="A15" s="493"/>
      <c r="B15" s="494"/>
      <c r="C15" s="493"/>
      <c r="D15" s="494"/>
      <c r="E15" s="493"/>
      <c r="F15" s="494"/>
      <c r="G15" s="493"/>
      <c r="H15" s="495"/>
      <c r="I15" s="496"/>
      <c r="J15" s="497"/>
      <c r="K15" s="497"/>
      <c r="L15" s="497"/>
      <c r="M15" s="497"/>
      <c r="N15" s="497"/>
      <c r="O15" s="497"/>
      <c r="P15" s="497"/>
      <c r="Q15" s="497"/>
      <c r="R15" s="497"/>
      <c r="S15" s="497"/>
      <c r="T15" s="497"/>
      <c r="U15" s="497"/>
      <c r="V15" s="497"/>
      <c r="W15" s="497"/>
      <c r="X15" s="497"/>
      <c r="Y15" s="497"/>
    </row>
    <row r="16" spans="1:25" s="71" customFormat="1" x14ac:dyDescent="0.2">
      <c r="A16" s="493"/>
      <c r="B16" s="494"/>
      <c r="C16" s="493"/>
      <c r="D16" s="494"/>
      <c r="E16" s="493"/>
      <c r="F16" s="494"/>
      <c r="G16" s="493"/>
      <c r="H16" s="495"/>
      <c r="I16" s="496"/>
      <c r="J16" s="497"/>
      <c r="K16" s="497"/>
      <c r="L16" s="497"/>
      <c r="M16" s="497"/>
      <c r="N16" s="497"/>
      <c r="O16" s="497"/>
      <c r="P16" s="497"/>
      <c r="Q16" s="497"/>
      <c r="R16" s="497"/>
      <c r="S16" s="497"/>
      <c r="T16" s="497"/>
      <c r="U16" s="497"/>
      <c r="V16" s="497"/>
      <c r="W16" s="497"/>
      <c r="X16" s="497"/>
      <c r="Y16" s="497"/>
    </row>
    <row r="17" spans="1:25" s="71" customFormat="1" x14ac:dyDescent="0.2">
      <c r="A17" s="493"/>
      <c r="B17" s="494"/>
      <c r="C17" s="493"/>
      <c r="D17" s="494"/>
      <c r="E17" s="493"/>
      <c r="F17" s="494"/>
      <c r="G17" s="493"/>
      <c r="H17" s="495"/>
      <c r="I17" s="496"/>
      <c r="J17" s="497"/>
      <c r="K17" s="497"/>
      <c r="L17" s="497"/>
      <c r="M17" s="497"/>
      <c r="N17" s="497"/>
      <c r="O17" s="497"/>
      <c r="P17" s="497"/>
      <c r="Q17" s="497"/>
      <c r="R17" s="497"/>
      <c r="S17" s="497"/>
      <c r="T17" s="497"/>
      <c r="U17" s="497"/>
      <c r="V17" s="497"/>
      <c r="W17" s="497"/>
      <c r="X17" s="497"/>
      <c r="Y17" s="497"/>
    </row>
    <row r="18" spans="1:25" s="71" customFormat="1" x14ac:dyDescent="0.2">
      <c r="A18" s="493"/>
      <c r="B18" s="494"/>
      <c r="C18" s="493"/>
      <c r="D18" s="494"/>
      <c r="E18" s="493"/>
      <c r="F18" s="494"/>
      <c r="G18" s="493"/>
      <c r="H18" s="495"/>
      <c r="I18" s="496"/>
      <c r="J18" s="497"/>
      <c r="K18" s="497"/>
      <c r="L18" s="497"/>
      <c r="M18" s="497"/>
      <c r="N18" s="497"/>
      <c r="O18" s="497"/>
      <c r="P18" s="497"/>
      <c r="Q18" s="497"/>
      <c r="R18" s="497"/>
      <c r="S18" s="497"/>
      <c r="T18" s="497"/>
      <c r="U18" s="497"/>
      <c r="V18" s="497"/>
      <c r="W18" s="497"/>
      <c r="X18" s="497"/>
      <c r="Y18" s="497"/>
    </row>
    <row r="19" spans="1:25" s="71" customFormat="1" x14ac:dyDescent="0.2">
      <c r="A19" s="493"/>
      <c r="B19" s="494"/>
      <c r="C19" s="493"/>
      <c r="D19" s="494"/>
      <c r="E19" s="493"/>
      <c r="F19" s="494"/>
      <c r="G19" s="493"/>
      <c r="H19" s="495"/>
      <c r="I19" s="496"/>
      <c r="J19" s="497"/>
      <c r="K19" s="497"/>
      <c r="L19" s="497"/>
      <c r="M19" s="497"/>
      <c r="N19" s="497"/>
      <c r="O19" s="497"/>
      <c r="P19" s="497"/>
      <c r="Q19" s="497"/>
      <c r="R19" s="497"/>
      <c r="S19" s="497"/>
      <c r="T19" s="497"/>
      <c r="U19" s="497"/>
      <c r="V19" s="497"/>
      <c r="W19" s="497"/>
      <c r="X19" s="497"/>
      <c r="Y19" s="497"/>
    </row>
    <row r="20" spans="1:25" s="71" customFormat="1" x14ac:dyDescent="0.2">
      <c r="A20" s="493"/>
      <c r="B20" s="498"/>
      <c r="C20" s="498"/>
      <c r="D20" s="498"/>
      <c r="E20" s="498"/>
      <c r="F20" s="498"/>
      <c r="G20" s="498"/>
      <c r="H20" s="499"/>
      <c r="I20" s="500"/>
      <c r="J20" s="501"/>
      <c r="K20" s="501"/>
      <c r="L20" s="497"/>
      <c r="M20" s="497"/>
      <c r="N20" s="497"/>
      <c r="O20" s="497"/>
      <c r="P20" s="497"/>
      <c r="Q20" s="497"/>
      <c r="R20" s="497"/>
      <c r="S20" s="497"/>
      <c r="T20" s="497"/>
      <c r="U20" s="497"/>
      <c r="V20" s="497"/>
      <c r="W20" s="497"/>
      <c r="X20" s="497"/>
      <c r="Y20" s="497"/>
    </row>
    <row r="21" spans="1:25" s="71" customFormat="1" x14ac:dyDescent="0.2">
      <c r="A21" s="493"/>
      <c r="B21" s="498"/>
      <c r="C21" s="498"/>
      <c r="D21" s="498"/>
      <c r="E21" s="498"/>
      <c r="F21" s="498"/>
      <c r="G21" s="498"/>
      <c r="H21" s="499"/>
      <c r="I21" s="500"/>
      <c r="J21" s="501"/>
      <c r="K21" s="501"/>
      <c r="L21" s="497"/>
      <c r="M21" s="497"/>
      <c r="N21" s="497"/>
      <c r="O21" s="497"/>
      <c r="P21" s="497"/>
      <c r="Q21" s="497"/>
      <c r="R21" s="497"/>
      <c r="S21" s="497"/>
      <c r="T21" s="497"/>
      <c r="U21" s="497"/>
      <c r="V21" s="497"/>
      <c r="W21" s="497"/>
      <c r="X21" s="497"/>
      <c r="Y21" s="497"/>
    </row>
    <row r="22" spans="1:25" s="71" customFormat="1" x14ac:dyDescent="0.2">
      <c r="A22" s="493"/>
      <c r="B22" s="498"/>
      <c r="C22" s="498"/>
      <c r="D22" s="498"/>
      <c r="E22" s="498"/>
      <c r="F22" s="498"/>
      <c r="G22" s="498"/>
      <c r="H22" s="499"/>
      <c r="I22" s="500"/>
      <c r="J22" s="501"/>
      <c r="K22" s="501"/>
      <c r="L22" s="497"/>
      <c r="M22" s="497"/>
      <c r="N22" s="497"/>
      <c r="O22" s="497"/>
      <c r="P22" s="497"/>
      <c r="Q22" s="497"/>
      <c r="R22" s="497"/>
      <c r="S22" s="497"/>
      <c r="T22" s="497"/>
      <c r="U22" s="497"/>
      <c r="V22" s="497"/>
      <c r="W22" s="497"/>
      <c r="X22" s="497"/>
      <c r="Y22" s="497"/>
    </row>
    <row r="23" spans="1:25" s="71" customFormat="1" x14ac:dyDescent="0.2">
      <c r="A23" s="493"/>
      <c r="B23" s="498"/>
      <c r="C23" s="498"/>
      <c r="D23" s="498"/>
      <c r="E23" s="498"/>
      <c r="F23" s="498"/>
      <c r="G23" s="498"/>
      <c r="H23" s="499"/>
      <c r="I23" s="500"/>
      <c r="J23" s="501"/>
      <c r="K23" s="501"/>
      <c r="L23" s="497"/>
      <c r="M23" s="497"/>
      <c r="N23" s="497"/>
      <c r="O23" s="497"/>
      <c r="P23" s="497"/>
      <c r="Q23" s="497"/>
      <c r="R23" s="497"/>
      <c r="S23" s="497"/>
      <c r="T23" s="497"/>
      <c r="U23" s="497"/>
      <c r="V23" s="497"/>
      <c r="W23" s="497"/>
      <c r="X23" s="497"/>
      <c r="Y23" s="497"/>
    </row>
    <row r="24" spans="1:25" s="71" customFormat="1" x14ac:dyDescent="0.2">
      <c r="A24" s="493"/>
      <c r="B24" s="498"/>
      <c r="C24" s="498"/>
      <c r="D24" s="498"/>
      <c r="E24" s="498"/>
      <c r="F24" s="498"/>
      <c r="G24" s="498"/>
      <c r="H24" s="499"/>
      <c r="I24" s="500"/>
      <c r="J24" s="501"/>
      <c r="K24" s="501"/>
      <c r="L24" s="497"/>
      <c r="M24" s="497"/>
      <c r="N24" s="497"/>
      <c r="O24" s="497"/>
      <c r="P24" s="497"/>
      <c r="Q24" s="497"/>
      <c r="R24" s="497"/>
      <c r="S24" s="497"/>
      <c r="T24" s="497"/>
      <c r="U24" s="497"/>
      <c r="V24" s="497"/>
      <c r="W24" s="497"/>
      <c r="X24" s="497"/>
      <c r="Y24" s="497"/>
    </row>
    <row r="25" spans="1:25" s="71" customFormat="1" x14ac:dyDescent="0.2">
      <c r="A25" s="493"/>
      <c r="B25" s="498"/>
      <c r="C25" s="498"/>
      <c r="D25" s="498"/>
      <c r="E25" s="498"/>
      <c r="F25" s="498"/>
      <c r="G25" s="498"/>
      <c r="H25" s="499"/>
      <c r="I25" s="500"/>
      <c r="J25" s="501"/>
      <c r="K25" s="501"/>
      <c r="L25" s="497"/>
      <c r="M25" s="497"/>
      <c r="N25" s="497"/>
      <c r="O25" s="497"/>
      <c r="P25" s="497"/>
      <c r="Q25" s="497"/>
      <c r="R25" s="497"/>
      <c r="S25" s="497"/>
      <c r="T25" s="497"/>
      <c r="U25" s="497"/>
      <c r="V25" s="497"/>
      <c r="W25" s="497"/>
      <c r="X25" s="497"/>
      <c r="Y25" s="497"/>
    </row>
    <row r="26" spans="1:25" s="71" customFormat="1" x14ac:dyDescent="0.2">
      <c r="A26" s="493"/>
      <c r="B26" s="498"/>
      <c r="C26" s="498"/>
      <c r="D26" s="498"/>
      <c r="E26" s="498"/>
      <c r="F26" s="498"/>
      <c r="G26" s="498"/>
      <c r="H26" s="499"/>
      <c r="I26" s="500"/>
      <c r="J26" s="501"/>
      <c r="K26" s="501"/>
      <c r="L26" s="497"/>
      <c r="M26" s="497"/>
      <c r="N26" s="497"/>
      <c r="O26" s="497"/>
      <c r="P26" s="497"/>
      <c r="Q26" s="497"/>
      <c r="R26" s="497"/>
      <c r="S26" s="497"/>
      <c r="T26" s="497"/>
      <c r="U26" s="497"/>
      <c r="V26" s="497"/>
      <c r="W26" s="497"/>
      <c r="X26" s="497"/>
      <c r="Y26" s="497"/>
    </row>
    <row r="27" spans="1:25" s="71" customFormat="1" x14ac:dyDescent="0.2">
      <c r="A27" s="493"/>
      <c r="B27" s="498"/>
      <c r="C27" s="498"/>
      <c r="D27" s="498"/>
      <c r="E27" s="498"/>
      <c r="F27" s="498"/>
      <c r="G27" s="498"/>
      <c r="H27" s="499"/>
      <c r="I27" s="500"/>
      <c r="J27" s="501"/>
      <c r="K27" s="501"/>
      <c r="L27" s="497"/>
      <c r="M27" s="497"/>
      <c r="N27" s="497"/>
      <c r="O27" s="497"/>
      <c r="P27" s="497"/>
      <c r="Q27" s="497"/>
      <c r="R27" s="497"/>
      <c r="S27" s="497"/>
      <c r="T27" s="497"/>
      <c r="U27" s="497"/>
      <c r="V27" s="497"/>
      <c r="W27" s="497"/>
      <c r="X27" s="497"/>
      <c r="Y27" s="497"/>
    </row>
    <row r="28" spans="1:25" s="71" customFormat="1" x14ac:dyDescent="0.2">
      <c r="A28" s="493"/>
      <c r="B28" s="494"/>
      <c r="C28" s="493"/>
      <c r="D28" s="494"/>
      <c r="E28" s="493"/>
      <c r="F28" s="494"/>
      <c r="G28" s="493"/>
      <c r="H28" s="495"/>
      <c r="I28" s="496"/>
      <c r="J28" s="497"/>
      <c r="K28" s="497"/>
      <c r="L28" s="497"/>
      <c r="M28" s="497"/>
      <c r="N28" s="497"/>
      <c r="O28" s="497"/>
      <c r="P28" s="497"/>
      <c r="Q28" s="497"/>
      <c r="R28" s="497"/>
      <c r="S28" s="497"/>
      <c r="T28" s="497"/>
      <c r="U28" s="497"/>
      <c r="V28" s="497"/>
      <c r="W28" s="497"/>
      <c r="X28" s="497"/>
      <c r="Y28" s="497"/>
    </row>
    <row r="29" spans="1:25" s="71" customFormat="1" x14ac:dyDescent="0.2">
      <c r="A29" s="493"/>
      <c r="B29" s="494"/>
      <c r="C29" s="493"/>
      <c r="D29" s="494"/>
      <c r="E29" s="493"/>
      <c r="F29" s="494"/>
      <c r="G29" s="493"/>
      <c r="H29" s="495"/>
      <c r="I29" s="496"/>
      <c r="J29" s="497"/>
      <c r="K29" s="497"/>
      <c r="L29" s="497"/>
      <c r="M29" s="497"/>
      <c r="N29" s="497"/>
      <c r="O29" s="497"/>
      <c r="P29" s="497"/>
      <c r="Q29" s="497"/>
      <c r="R29" s="497"/>
      <c r="S29" s="497"/>
      <c r="T29" s="497"/>
      <c r="U29" s="497"/>
      <c r="V29" s="497"/>
      <c r="W29" s="497"/>
      <c r="X29" s="497"/>
      <c r="Y29" s="497"/>
    </row>
    <row r="30" spans="1:25" s="71" customFormat="1" x14ac:dyDescent="0.2">
      <c r="A30" s="493"/>
      <c r="B30" s="494"/>
      <c r="C30" s="493"/>
      <c r="D30" s="494"/>
      <c r="E30" s="493"/>
      <c r="F30" s="494"/>
      <c r="G30" s="493"/>
      <c r="H30" s="495"/>
      <c r="I30" s="496"/>
      <c r="J30" s="497"/>
      <c r="K30" s="497"/>
      <c r="L30" s="497"/>
      <c r="M30" s="497"/>
      <c r="N30" s="497"/>
      <c r="O30" s="497"/>
      <c r="P30" s="497"/>
      <c r="Q30" s="497"/>
      <c r="R30" s="497"/>
      <c r="S30" s="497"/>
      <c r="T30" s="497"/>
      <c r="U30" s="497"/>
      <c r="V30" s="497"/>
      <c r="W30" s="497"/>
      <c r="X30" s="497"/>
      <c r="Y30" s="497"/>
    </row>
    <row r="31" spans="1:25" s="71" customFormat="1" x14ac:dyDescent="0.2">
      <c r="A31" s="493"/>
      <c r="B31" s="494"/>
      <c r="C31" s="493"/>
      <c r="D31" s="494"/>
      <c r="E31" s="493"/>
      <c r="F31" s="494"/>
      <c r="G31" s="493"/>
      <c r="H31" s="495"/>
      <c r="I31" s="496"/>
      <c r="J31" s="497"/>
      <c r="K31" s="497"/>
      <c r="L31" s="497"/>
      <c r="M31" s="497"/>
      <c r="N31" s="497"/>
      <c r="O31" s="497"/>
      <c r="P31" s="497"/>
      <c r="Q31" s="497"/>
      <c r="R31" s="497"/>
      <c r="S31" s="497"/>
      <c r="T31" s="497"/>
      <c r="U31" s="497"/>
      <c r="V31" s="497"/>
      <c r="W31" s="497"/>
      <c r="X31" s="497"/>
      <c r="Y31" s="497"/>
    </row>
    <row r="32" spans="1:25" s="71" customFormat="1" x14ac:dyDescent="0.2">
      <c r="A32" s="493"/>
      <c r="B32" s="494"/>
      <c r="C32" s="493"/>
      <c r="D32" s="494"/>
      <c r="E32" s="493"/>
      <c r="F32" s="494"/>
      <c r="G32" s="493"/>
      <c r="H32" s="495"/>
      <c r="I32" s="496"/>
      <c r="J32" s="497"/>
      <c r="K32" s="497"/>
      <c r="L32" s="497"/>
      <c r="M32" s="497"/>
      <c r="N32" s="497"/>
      <c r="O32" s="497"/>
      <c r="P32" s="497"/>
      <c r="Q32" s="497"/>
      <c r="R32" s="497"/>
      <c r="S32" s="497"/>
      <c r="T32" s="497"/>
      <c r="U32" s="497"/>
      <c r="V32" s="497"/>
      <c r="W32" s="497"/>
      <c r="X32" s="497"/>
      <c r="Y32" s="497"/>
    </row>
    <row r="33" spans="1:25" s="71" customFormat="1" x14ac:dyDescent="0.2">
      <c r="A33" s="493"/>
      <c r="B33" s="494"/>
      <c r="C33" s="493"/>
      <c r="D33" s="494"/>
      <c r="E33" s="493"/>
      <c r="F33" s="494"/>
      <c r="G33" s="493"/>
      <c r="H33" s="495"/>
      <c r="I33" s="496"/>
      <c r="J33" s="497"/>
      <c r="K33" s="497"/>
      <c r="L33" s="497"/>
      <c r="M33" s="497"/>
      <c r="N33" s="497"/>
      <c r="O33" s="497"/>
      <c r="P33" s="497"/>
      <c r="Q33" s="497"/>
      <c r="R33" s="497"/>
      <c r="S33" s="497"/>
      <c r="T33" s="497"/>
      <c r="U33" s="497"/>
      <c r="V33" s="497"/>
      <c r="W33" s="497"/>
      <c r="X33" s="497"/>
      <c r="Y33" s="497"/>
    </row>
    <row r="34" spans="1:25" s="71" customFormat="1" x14ac:dyDescent="0.2">
      <c r="A34" s="493"/>
      <c r="B34" s="494"/>
      <c r="C34" s="493"/>
      <c r="D34" s="494"/>
      <c r="E34" s="493"/>
      <c r="F34" s="494"/>
      <c r="G34" s="493"/>
      <c r="H34" s="495"/>
      <c r="I34" s="496"/>
      <c r="J34" s="497"/>
      <c r="K34" s="497"/>
      <c r="L34" s="497"/>
      <c r="M34" s="497"/>
      <c r="N34" s="497"/>
      <c r="O34" s="497"/>
      <c r="P34" s="497"/>
      <c r="Q34" s="497"/>
      <c r="R34" s="497"/>
      <c r="S34" s="497"/>
      <c r="T34" s="497"/>
      <c r="U34" s="497"/>
      <c r="V34" s="497"/>
      <c r="W34" s="497"/>
      <c r="X34" s="497"/>
      <c r="Y34" s="497"/>
    </row>
    <row r="35" spans="1:25" s="71" customFormat="1" x14ac:dyDescent="0.2">
      <c r="A35" s="493"/>
      <c r="B35" s="494"/>
      <c r="C35" s="493"/>
      <c r="D35" s="494"/>
      <c r="E35" s="493"/>
      <c r="F35" s="494"/>
      <c r="G35" s="493"/>
      <c r="H35" s="495"/>
      <c r="I35" s="496"/>
      <c r="J35" s="497"/>
      <c r="K35" s="497"/>
      <c r="L35" s="497"/>
      <c r="M35" s="497"/>
      <c r="N35" s="497"/>
      <c r="O35" s="497"/>
      <c r="P35" s="497"/>
      <c r="Q35" s="497"/>
      <c r="R35" s="497"/>
      <c r="S35" s="497"/>
      <c r="T35" s="497"/>
      <c r="U35" s="497"/>
      <c r="V35" s="497"/>
      <c r="W35" s="497"/>
      <c r="X35" s="497"/>
      <c r="Y35" s="497"/>
    </row>
    <row r="36" spans="1:25" s="71" customFormat="1" x14ac:dyDescent="0.2">
      <c r="A36" s="493"/>
      <c r="B36" s="494"/>
      <c r="C36" s="493"/>
      <c r="D36" s="494"/>
      <c r="E36" s="493"/>
      <c r="F36" s="494"/>
      <c r="G36" s="493"/>
      <c r="H36" s="495"/>
      <c r="I36" s="496"/>
      <c r="J36" s="497"/>
      <c r="K36" s="497"/>
      <c r="L36" s="497"/>
      <c r="M36" s="497"/>
      <c r="N36" s="497"/>
      <c r="O36" s="497"/>
      <c r="P36" s="497"/>
      <c r="Q36" s="497"/>
      <c r="R36" s="497"/>
      <c r="S36" s="497"/>
      <c r="T36" s="497"/>
      <c r="U36" s="497"/>
      <c r="V36" s="497"/>
      <c r="W36" s="497"/>
      <c r="X36" s="497"/>
      <c r="Y36" s="497"/>
    </row>
    <row r="37" spans="1:25" s="71" customFormat="1" x14ac:dyDescent="0.2">
      <c r="A37" s="493"/>
      <c r="B37" s="494"/>
      <c r="C37" s="493"/>
      <c r="D37" s="494"/>
      <c r="E37" s="493"/>
      <c r="F37" s="494"/>
      <c r="G37" s="493"/>
      <c r="H37" s="495"/>
      <c r="I37" s="496"/>
      <c r="J37" s="497"/>
      <c r="K37" s="497"/>
      <c r="L37" s="497"/>
      <c r="M37" s="497"/>
      <c r="N37" s="497"/>
      <c r="O37" s="497"/>
      <c r="P37" s="497"/>
      <c r="Q37" s="497"/>
      <c r="R37" s="497"/>
      <c r="S37" s="497"/>
      <c r="T37" s="497"/>
      <c r="U37" s="497"/>
      <c r="V37" s="497"/>
      <c r="W37" s="497"/>
      <c r="X37" s="497"/>
      <c r="Y37" s="497"/>
    </row>
    <row r="38" spans="1:25" s="71" customFormat="1" x14ac:dyDescent="0.2">
      <c r="A38" s="493"/>
      <c r="B38" s="494"/>
      <c r="C38" s="493"/>
      <c r="D38" s="494"/>
      <c r="E38" s="493"/>
      <c r="F38" s="494"/>
      <c r="G38" s="493"/>
      <c r="H38" s="495"/>
      <c r="I38" s="496"/>
      <c r="J38" s="497"/>
      <c r="K38" s="497"/>
      <c r="L38" s="497"/>
      <c r="M38" s="497"/>
      <c r="N38" s="497"/>
      <c r="O38" s="497"/>
      <c r="P38" s="497"/>
      <c r="Q38" s="497"/>
      <c r="R38" s="497"/>
      <c r="S38" s="497"/>
      <c r="T38" s="497"/>
      <c r="U38" s="497"/>
      <c r="V38" s="497"/>
      <c r="W38" s="497"/>
      <c r="X38" s="497"/>
      <c r="Y38" s="497"/>
    </row>
    <row r="39" spans="1:25" s="71" customFormat="1" x14ac:dyDescent="0.2">
      <c r="A39" s="493"/>
      <c r="B39" s="494"/>
      <c r="C39" s="493"/>
      <c r="D39" s="494"/>
      <c r="E39" s="493"/>
      <c r="F39" s="494"/>
      <c r="G39" s="493"/>
      <c r="H39" s="495"/>
      <c r="I39" s="496"/>
      <c r="J39" s="497"/>
      <c r="K39" s="497"/>
      <c r="L39" s="497"/>
      <c r="M39" s="497"/>
      <c r="N39" s="497"/>
      <c r="O39" s="497"/>
      <c r="P39" s="497"/>
      <c r="Q39" s="497"/>
      <c r="R39" s="497"/>
      <c r="S39" s="497"/>
      <c r="T39" s="497"/>
      <c r="U39" s="497"/>
      <c r="V39" s="497"/>
      <c r="W39" s="497"/>
      <c r="X39" s="497"/>
      <c r="Y39" s="497"/>
    </row>
    <row r="40" spans="1:25" s="71" customFormat="1" x14ac:dyDescent="0.2">
      <c r="A40" s="493"/>
      <c r="B40" s="494"/>
      <c r="C40" s="493"/>
      <c r="D40" s="494"/>
      <c r="E40" s="493"/>
      <c r="F40" s="494"/>
      <c r="G40" s="493"/>
      <c r="H40" s="495"/>
      <c r="I40" s="496"/>
      <c r="J40" s="497"/>
      <c r="K40" s="497"/>
      <c r="L40" s="497"/>
      <c r="M40" s="497"/>
      <c r="N40" s="497"/>
      <c r="O40" s="497"/>
      <c r="P40" s="497"/>
      <c r="Q40" s="497"/>
      <c r="R40" s="497"/>
      <c r="S40" s="497"/>
      <c r="T40" s="497"/>
      <c r="U40" s="497"/>
      <c r="V40" s="497"/>
      <c r="W40" s="497"/>
      <c r="X40" s="497"/>
      <c r="Y40" s="497"/>
    </row>
    <row r="41" spans="1:25" s="71" customFormat="1" x14ac:dyDescent="0.2">
      <c r="A41" s="493"/>
      <c r="B41" s="494"/>
      <c r="C41" s="493"/>
      <c r="D41" s="494"/>
      <c r="E41" s="493"/>
      <c r="F41" s="494"/>
      <c r="G41" s="493"/>
      <c r="H41" s="495"/>
      <c r="I41" s="496"/>
      <c r="J41" s="497"/>
      <c r="K41" s="497"/>
      <c r="L41" s="497"/>
      <c r="M41" s="497"/>
      <c r="N41" s="497"/>
      <c r="O41" s="497"/>
      <c r="P41" s="497"/>
      <c r="Q41" s="497"/>
      <c r="R41" s="497"/>
      <c r="S41" s="497"/>
      <c r="T41" s="497"/>
      <c r="U41" s="497"/>
      <c r="V41" s="497"/>
      <c r="W41" s="497"/>
      <c r="X41" s="497"/>
      <c r="Y41" s="497"/>
    </row>
    <row r="42" spans="1:25" s="71" customFormat="1" x14ac:dyDescent="0.2">
      <c r="A42" s="493"/>
      <c r="B42" s="494"/>
      <c r="C42" s="493"/>
      <c r="D42" s="494"/>
      <c r="E42" s="493"/>
      <c r="F42" s="494"/>
      <c r="G42" s="493"/>
      <c r="H42" s="495"/>
      <c r="I42" s="496"/>
      <c r="J42" s="497"/>
      <c r="K42" s="497"/>
      <c r="L42" s="497"/>
      <c r="M42" s="497"/>
      <c r="N42" s="497"/>
      <c r="O42" s="497"/>
      <c r="P42" s="497"/>
      <c r="Q42" s="497"/>
      <c r="R42" s="497"/>
      <c r="S42" s="497"/>
      <c r="T42" s="497"/>
      <c r="U42" s="497"/>
      <c r="V42" s="497"/>
      <c r="W42" s="497"/>
      <c r="X42" s="497"/>
      <c r="Y42" s="497"/>
    </row>
    <row r="43" spans="1:25" s="71" customFormat="1" x14ac:dyDescent="0.2">
      <c r="A43" s="493"/>
      <c r="B43" s="494"/>
      <c r="C43" s="493"/>
      <c r="D43" s="494"/>
      <c r="E43" s="493"/>
      <c r="F43" s="494"/>
      <c r="G43" s="493"/>
      <c r="H43" s="495"/>
      <c r="I43" s="496"/>
      <c r="J43" s="497"/>
      <c r="K43" s="497"/>
      <c r="L43" s="497"/>
      <c r="M43" s="497"/>
      <c r="N43" s="497"/>
      <c r="O43" s="497"/>
      <c r="P43" s="497"/>
      <c r="Q43" s="497"/>
      <c r="R43" s="497"/>
      <c r="S43" s="497"/>
      <c r="T43" s="497"/>
      <c r="U43" s="497"/>
      <c r="V43" s="497"/>
      <c r="W43" s="497"/>
      <c r="X43" s="497"/>
      <c r="Y43" s="497"/>
    </row>
    <row r="44" spans="1:25" s="71" customFormat="1" x14ac:dyDescent="0.2">
      <c r="A44" s="493"/>
      <c r="B44" s="494"/>
      <c r="C44" s="493"/>
      <c r="D44" s="494"/>
      <c r="E44" s="493"/>
      <c r="F44" s="494"/>
      <c r="G44" s="493"/>
      <c r="H44" s="495"/>
      <c r="I44" s="496"/>
      <c r="J44" s="497"/>
      <c r="K44" s="497"/>
      <c r="L44" s="497"/>
      <c r="M44" s="497"/>
      <c r="N44" s="497"/>
      <c r="O44" s="497"/>
      <c r="P44" s="497"/>
      <c r="Q44" s="497"/>
      <c r="R44" s="497"/>
      <c r="S44" s="497"/>
      <c r="T44" s="497"/>
      <c r="U44" s="497"/>
      <c r="V44" s="497"/>
      <c r="W44" s="497"/>
      <c r="X44" s="497"/>
      <c r="Y44" s="497"/>
    </row>
    <row r="45" spans="1:25" s="71" customFormat="1" x14ac:dyDescent="0.2">
      <c r="A45" s="493"/>
      <c r="B45" s="494"/>
      <c r="C45" s="493"/>
      <c r="D45" s="494"/>
      <c r="E45" s="493"/>
      <c r="F45" s="494"/>
      <c r="G45" s="493"/>
      <c r="H45" s="495"/>
      <c r="I45" s="496"/>
      <c r="J45" s="497"/>
      <c r="K45" s="497"/>
      <c r="L45" s="497"/>
      <c r="M45" s="497"/>
      <c r="N45" s="497"/>
      <c r="O45" s="497"/>
      <c r="P45" s="497"/>
      <c r="Q45" s="497"/>
      <c r="R45" s="497"/>
      <c r="S45" s="497"/>
      <c r="T45" s="497"/>
      <c r="U45" s="497"/>
      <c r="V45" s="497"/>
      <c r="W45" s="497"/>
      <c r="X45" s="497"/>
      <c r="Y45" s="497"/>
    </row>
    <row r="46" spans="1:25" s="71" customFormat="1" x14ac:dyDescent="0.2">
      <c r="A46" s="428"/>
      <c r="B46" s="429"/>
      <c r="C46" s="430"/>
      <c r="D46" s="429"/>
      <c r="E46" s="430"/>
      <c r="F46" s="429"/>
      <c r="G46" s="430"/>
      <c r="H46" s="429"/>
      <c r="I46" s="431"/>
      <c r="J46" s="432"/>
    </row>
    <row r="47" spans="1:25" s="71" customFormat="1" x14ac:dyDescent="0.2">
      <c r="A47" s="428"/>
      <c r="B47" s="429"/>
      <c r="C47" s="430"/>
      <c r="D47" s="429"/>
      <c r="E47" s="430"/>
      <c r="F47" s="429"/>
      <c r="G47" s="430"/>
      <c r="H47" s="429"/>
      <c r="I47" s="431"/>
      <c r="J47" s="432"/>
    </row>
    <row r="48" spans="1:25" s="71" customFormat="1" x14ac:dyDescent="0.2">
      <c r="A48" s="428"/>
      <c r="B48" s="429"/>
      <c r="C48" s="430"/>
      <c r="D48" s="429"/>
      <c r="E48" s="430"/>
      <c r="F48" s="429"/>
      <c r="G48" s="430"/>
      <c r="H48" s="429"/>
      <c r="I48" s="431"/>
      <c r="J48" s="432"/>
    </row>
    <row r="49" spans="1:62" s="71" customFormat="1" x14ac:dyDescent="0.2">
      <c r="A49" s="428"/>
      <c r="B49" s="429"/>
      <c r="C49" s="430"/>
      <c r="D49" s="429"/>
      <c r="E49" s="430"/>
      <c r="F49" s="429"/>
      <c r="G49" s="430"/>
      <c r="H49" s="429"/>
      <c r="I49" s="431"/>
      <c r="J49" s="432"/>
    </row>
    <row r="50" spans="1:62" s="71" customFormat="1" x14ac:dyDescent="0.2">
      <c r="A50" s="428"/>
      <c r="B50" s="429"/>
      <c r="C50" s="430"/>
      <c r="D50" s="429"/>
      <c r="E50" s="430"/>
      <c r="F50" s="429"/>
      <c r="G50" s="430"/>
      <c r="H50" s="429"/>
      <c r="I50" s="431"/>
      <c r="J50" s="432"/>
    </row>
    <row r="51" spans="1:62" s="71" customFormat="1" x14ac:dyDescent="0.2">
      <c r="A51" s="428"/>
      <c r="B51" s="429"/>
      <c r="C51" s="430"/>
      <c r="D51" s="429"/>
      <c r="E51" s="430"/>
      <c r="F51" s="429"/>
      <c r="G51" s="430"/>
      <c r="H51" s="429"/>
      <c r="I51" s="431"/>
      <c r="J51" s="432"/>
    </row>
    <row r="52" spans="1:62" s="71" customFormat="1" x14ac:dyDescent="0.2">
      <c r="A52" s="428"/>
      <c r="B52" s="429"/>
      <c r="C52" s="430"/>
      <c r="D52" s="429"/>
      <c r="E52" s="430"/>
      <c r="F52" s="429"/>
      <c r="G52" s="430"/>
      <c r="H52" s="429"/>
      <c r="I52" s="431"/>
      <c r="J52" s="432"/>
    </row>
    <row r="53" spans="1:62" s="71" customFormat="1" x14ac:dyDescent="0.2">
      <c r="A53" s="428"/>
      <c r="B53" s="429"/>
      <c r="C53" s="430"/>
      <c r="D53" s="429"/>
      <c r="E53" s="430"/>
      <c r="F53" s="429"/>
      <c r="G53" s="430"/>
      <c r="H53" s="429"/>
      <c r="I53" s="431"/>
      <c r="J53" s="432"/>
    </row>
    <row r="54" spans="1:62" s="71" customFormat="1" x14ac:dyDescent="0.2">
      <c r="A54" s="428"/>
      <c r="B54" s="429"/>
      <c r="C54" s="430"/>
      <c r="D54" s="429"/>
      <c r="E54" s="430"/>
      <c r="F54" s="429"/>
      <c r="G54" s="430"/>
      <c r="H54" s="429"/>
      <c r="I54" s="431"/>
      <c r="J54" s="432"/>
    </row>
    <row r="55" spans="1:62" s="71" customFormat="1" ht="15.75" x14ac:dyDescent="0.25">
      <c r="A55" s="428"/>
      <c r="B55" s="429"/>
      <c r="C55" s="430"/>
      <c r="D55" s="429"/>
      <c r="E55" s="430"/>
      <c r="F55" s="429"/>
      <c r="G55" s="430"/>
      <c r="H55" s="429"/>
      <c r="I55" s="431"/>
      <c r="J55" s="432"/>
      <c r="T55" s="911" t="s">
        <v>455</v>
      </c>
      <c r="U55" s="911"/>
      <c r="V55" s="911"/>
      <c r="W55" s="911"/>
      <c r="X55" s="911"/>
      <c r="Y55" s="911"/>
      <c r="Z55" s="911"/>
      <c r="AA55" s="911"/>
      <c r="AB55" s="911"/>
      <c r="AC55" s="911"/>
      <c r="AD55" s="911"/>
      <c r="AE55" s="911"/>
      <c r="AF55" s="911"/>
      <c r="AG55" s="911"/>
      <c r="AH55" s="911"/>
      <c r="AI55" s="911"/>
      <c r="AJ55" s="911"/>
      <c r="AK55" s="911"/>
      <c r="AL55" s="911"/>
      <c r="AM55" s="911"/>
      <c r="AN55" s="911"/>
      <c r="AO55" s="911"/>
      <c r="AP55" s="911"/>
      <c r="AQ55" s="911"/>
      <c r="AR55" s="911"/>
      <c r="AS55" s="911"/>
      <c r="AT55" s="911"/>
      <c r="AU55" s="911"/>
      <c r="AV55" s="911"/>
      <c r="AW55" s="911"/>
      <c r="AX55" s="911"/>
      <c r="AY55" s="911"/>
      <c r="AZ55" s="911"/>
      <c r="BA55" s="911"/>
      <c r="BB55" s="911"/>
      <c r="BC55" s="911"/>
      <c r="BD55" s="911"/>
      <c r="BE55" s="911"/>
      <c r="BF55" s="911"/>
      <c r="BG55" s="911"/>
      <c r="BH55" s="911"/>
      <c r="BI55" s="911"/>
      <c r="BJ55" s="911"/>
    </row>
    <row r="56" spans="1:62" s="71" customFormat="1" x14ac:dyDescent="0.2">
      <c r="A56" s="428"/>
      <c r="B56" s="429"/>
      <c r="C56" s="430"/>
      <c r="D56" s="429"/>
      <c r="E56" s="430"/>
      <c r="F56" s="429"/>
      <c r="G56" s="430"/>
      <c r="H56" s="429"/>
      <c r="I56" s="431"/>
      <c r="J56" s="432"/>
    </row>
    <row r="57" spans="1:62" s="71" customFormat="1" x14ac:dyDescent="0.2">
      <c r="A57" s="428"/>
      <c r="B57" s="429"/>
      <c r="C57" s="430"/>
      <c r="D57" s="429"/>
      <c r="E57" s="430"/>
      <c r="F57" s="429"/>
      <c r="G57" s="430"/>
      <c r="H57" s="429"/>
      <c r="I57" s="431"/>
      <c r="J57" s="432"/>
    </row>
    <row r="58" spans="1:62" s="71" customFormat="1" x14ac:dyDescent="0.2">
      <c r="A58" s="428"/>
      <c r="B58" s="429"/>
      <c r="C58" s="430"/>
      <c r="D58" s="429"/>
      <c r="E58" s="430"/>
      <c r="F58" s="429"/>
      <c r="G58" s="430"/>
      <c r="H58" s="429"/>
      <c r="I58" s="431"/>
      <c r="J58" s="432"/>
    </row>
    <row r="59" spans="1:62" s="71" customFormat="1" x14ac:dyDescent="0.2">
      <c r="A59" s="428"/>
      <c r="B59" s="429"/>
      <c r="C59" s="430"/>
      <c r="D59" s="429"/>
      <c r="E59" s="430"/>
      <c r="F59" s="429"/>
      <c r="G59" s="430"/>
      <c r="H59" s="429"/>
      <c r="I59" s="431"/>
      <c r="J59" s="432"/>
    </row>
    <row r="60" spans="1:62" s="71" customFormat="1" x14ac:dyDescent="0.2">
      <c r="A60" s="428"/>
      <c r="B60" s="429"/>
      <c r="C60" s="430"/>
      <c r="D60" s="429"/>
      <c r="E60" s="430"/>
      <c r="F60" s="429"/>
      <c r="G60" s="430"/>
      <c r="H60" s="429"/>
      <c r="I60" s="431"/>
      <c r="J60" s="432"/>
    </row>
    <row r="61" spans="1:62" s="71" customFormat="1" x14ac:dyDescent="0.2">
      <c r="A61" s="428"/>
      <c r="B61" s="429"/>
      <c r="C61" s="430"/>
      <c r="D61" s="429"/>
      <c r="E61" s="430"/>
      <c r="F61" s="429"/>
      <c r="G61" s="430"/>
      <c r="H61" s="429"/>
      <c r="I61" s="431"/>
      <c r="J61" s="432"/>
    </row>
    <row r="62" spans="1:62" s="71" customFormat="1" x14ac:dyDescent="0.2">
      <c r="A62" s="428"/>
      <c r="B62" s="429"/>
      <c r="C62" s="430"/>
      <c r="D62" s="429"/>
      <c r="E62" s="430"/>
      <c r="F62" s="429"/>
      <c r="G62" s="430"/>
      <c r="H62" s="429"/>
      <c r="I62" s="431"/>
      <c r="J62" s="432"/>
    </row>
    <row r="63" spans="1:62" s="71" customFormat="1" ht="15.75" x14ac:dyDescent="0.25">
      <c r="AR63" s="446"/>
      <c r="AS63" s="446"/>
      <c r="AT63" s="446"/>
      <c r="AU63" s="446"/>
    </row>
    <row r="64" spans="1:62" s="71" customFormat="1" x14ac:dyDescent="0.2">
      <c r="A64" s="428"/>
      <c r="B64" s="429"/>
      <c r="C64" s="430"/>
      <c r="D64" s="429"/>
      <c r="E64" s="430"/>
      <c r="F64" s="429"/>
      <c r="G64" s="430"/>
      <c r="H64" s="429"/>
      <c r="I64" s="431"/>
      <c r="J64" s="432"/>
    </row>
    <row r="65" spans="1:10" s="71" customFormat="1" x14ac:dyDescent="0.2">
      <c r="A65" s="428"/>
      <c r="B65" s="429"/>
      <c r="C65" s="430"/>
      <c r="D65" s="429"/>
      <c r="E65" s="430"/>
      <c r="F65" s="429"/>
      <c r="G65" s="430"/>
      <c r="H65" s="429"/>
      <c r="I65" s="431"/>
      <c r="J65" s="432"/>
    </row>
    <row r="66" spans="1:10" s="71" customFormat="1" x14ac:dyDescent="0.2">
      <c r="A66" s="428"/>
      <c r="B66" s="429"/>
      <c r="C66" s="430"/>
      <c r="D66" s="429"/>
      <c r="E66" s="430"/>
      <c r="F66" s="429"/>
      <c r="G66" s="430"/>
      <c r="H66" s="429"/>
      <c r="I66" s="431"/>
      <c r="J66" s="432"/>
    </row>
    <row r="67" spans="1:10" s="71" customFormat="1" x14ac:dyDescent="0.2">
      <c r="A67" s="428"/>
      <c r="B67" s="429"/>
      <c r="C67" s="430"/>
      <c r="D67" s="429"/>
      <c r="E67" s="430"/>
      <c r="F67" s="429"/>
      <c r="G67" s="430"/>
      <c r="H67" s="429"/>
      <c r="I67" s="431"/>
      <c r="J67" s="432"/>
    </row>
    <row r="68" spans="1:10" s="71" customFormat="1" x14ac:dyDescent="0.2">
      <c r="A68" s="428"/>
      <c r="B68" s="429"/>
      <c r="C68" s="430"/>
      <c r="D68" s="429"/>
      <c r="E68" s="430"/>
      <c r="F68" s="429"/>
      <c r="G68" s="430"/>
      <c r="H68" s="429"/>
      <c r="I68" s="431"/>
      <c r="J68" s="432"/>
    </row>
    <row r="69" spans="1:10" s="71" customFormat="1" x14ac:dyDescent="0.2">
      <c r="A69" s="428"/>
      <c r="B69" s="429"/>
      <c r="C69" s="430"/>
      <c r="D69" s="429"/>
      <c r="E69" s="430"/>
      <c r="F69" s="429"/>
      <c r="G69" s="430"/>
      <c r="H69" s="429"/>
      <c r="I69" s="431"/>
      <c r="J69" s="432"/>
    </row>
    <row r="70" spans="1:10" s="71" customFormat="1" x14ac:dyDescent="0.2">
      <c r="A70" s="428"/>
      <c r="B70" s="429"/>
      <c r="C70" s="430"/>
      <c r="D70" s="429"/>
      <c r="E70" s="430"/>
      <c r="F70" s="429"/>
      <c r="G70" s="430"/>
      <c r="H70" s="429"/>
      <c r="I70" s="431"/>
      <c r="J70" s="432"/>
    </row>
    <row r="71" spans="1:10" s="71" customFormat="1" x14ac:dyDescent="0.2">
      <c r="A71" s="428"/>
      <c r="B71" s="429"/>
      <c r="C71" s="430"/>
      <c r="D71" s="429"/>
      <c r="E71" s="430"/>
      <c r="F71" s="429"/>
      <c r="G71" s="430"/>
      <c r="H71" s="429"/>
      <c r="I71" s="431"/>
      <c r="J71" s="432"/>
    </row>
    <row r="72" spans="1:10" s="71" customFormat="1" x14ac:dyDescent="0.2">
      <c r="A72" s="428"/>
      <c r="B72" s="429"/>
      <c r="C72" s="430"/>
      <c r="D72" s="429"/>
      <c r="E72" s="430"/>
      <c r="F72" s="429"/>
      <c r="G72" s="430"/>
      <c r="H72" s="429"/>
      <c r="I72" s="431"/>
      <c r="J72" s="432"/>
    </row>
    <row r="73" spans="1:10" s="71" customFormat="1" x14ac:dyDescent="0.2">
      <c r="A73" s="428"/>
      <c r="B73" s="429"/>
      <c r="C73" s="430"/>
      <c r="D73" s="429"/>
      <c r="E73" s="430"/>
      <c r="F73" s="429"/>
      <c r="G73" s="430"/>
      <c r="H73" s="429"/>
      <c r="I73" s="431"/>
      <c r="J73" s="432"/>
    </row>
    <row r="74" spans="1:10" s="71" customFormat="1" x14ac:dyDescent="0.2">
      <c r="A74" s="428"/>
      <c r="B74" s="429"/>
      <c r="C74" s="430"/>
      <c r="D74" s="429"/>
      <c r="E74" s="430"/>
      <c r="F74" s="429"/>
      <c r="G74" s="430"/>
      <c r="H74" s="429"/>
      <c r="I74" s="431"/>
      <c r="J74" s="432"/>
    </row>
    <row r="75" spans="1:10" s="71" customFormat="1" x14ac:dyDescent="0.2">
      <c r="A75" s="428"/>
      <c r="B75" s="429"/>
      <c r="C75" s="430"/>
      <c r="D75" s="429"/>
      <c r="E75" s="430"/>
      <c r="F75" s="429"/>
      <c r="G75" s="430"/>
      <c r="H75" s="429"/>
      <c r="I75" s="431"/>
      <c r="J75" s="432"/>
    </row>
    <row r="76" spans="1:10" s="71" customFormat="1" x14ac:dyDescent="0.2">
      <c r="A76" s="428"/>
      <c r="B76" s="429"/>
      <c r="C76" s="430"/>
      <c r="D76" s="429"/>
      <c r="E76" s="430"/>
      <c r="F76" s="429"/>
      <c r="G76" s="430"/>
      <c r="H76" s="429"/>
      <c r="I76" s="431"/>
      <c r="J76" s="432"/>
    </row>
    <row r="77" spans="1:10" s="71" customFormat="1" x14ac:dyDescent="0.2"/>
    <row r="78" spans="1:10" s="71" customFormat="1" x14ac:dyDescent="0.2">
      <c r="A78" s="428"/>
      <c r="B78" s="429"/>
      <c r="C78" s="430"/>
      <c r="D78" s="429"/>
      <c r="E78" s="430"/>
      <c r="F78" s="429"/>
      <c r="G78" s="430"/>
      <c r="H78" s="429"/>
      <c r="I78" s="431"/>
      <c r="J78" s="432"/>
    </row>
    <row r="79" spans="1:10" s="71" customFormat="1" x14ac:dyDescent="0.2">
      <c r="A79" s="428"/>
      <c r="B79" s="429"/>
      <c r="C79" s="430"/>
      <c r="D79" s="429"/>
      <c r="E79" s="430"/>
      <c r="F79" s="429"/>
      <c r="G79" s="430"/>
      <c r="H79" s="429"/>
      <c r="I79" s="431"/>
      <c r="J79" s="432"/>
    </row>
    <row r="80" spans="1:10" s="71" customFormat="1" x14ac:dyDescent="0.2">
      <c r="A80" s="428"/>
      <c r="B80" s="429"/>
      <c r="C80" s="430"/>
      <c r="D80" s="429"/>
      <c r="E80" s="430"/>
      <c r="F80" s="429"/>
      <c r="G80" s="430"/>
      <c r="H80" s="429"/>
      <c r="I80" s="431"/>
      <c r="J80" s="432"/>
    </row>
    <row r="81" spans="1:10" s="71" customFormat="1" x14ac:dyDescent="0.2">
      <c r="A81" s="428"/>
      <c r="B81" s="429"/>
      <c r="C81" s="430"/>
      <c r="D81" s="429"/>
      <c r="E81" s="430"/>
      <c r="F81" s="429"/>
      <c r="G81" s="430"/>
      <c r="H81" s="429"/>
      <c r="I81" s="431"/>
      <c r="J81" s="432"/>
    </row>
    <row r="82" spans="1:10" s="71" customFormat="1" x14ac:dyDescent="0.2">
      <c r="A82" s="428"/>
      <c r="B82" s="429"/>
      <c r="C82" s="430"/>
      <c r="D82" s="429"/>
      <c r="E82" s="430"/>
      <c r="F82" s="429"/>
      <c r="G82" s="430"/>
      <c r="H82" s="429"/>
      <c r="I82" s="431"/>
      <c r="J82" s="432"/>
    </row>
    <row r="83" spans="1:10" s="71" customFormat="1" x14ac:dyDescent="0.2">
      <c r="A83" s="428"/>
      <c r="B83" s="429"/>
      <c r="C83" s="430"/>
      <c r="D83" s="429"/>
      <c r="E83" s="430"/>
      <c r="F83" s="429"/>
      <c r="G83" s="430"/>
      <c r="H83" s="429"/>
      <c r="I83" s="431"/>
      <c r="J83" s="432"/>
    </row>
    <row r="84" spans="1:10" s="71" customFormat="1" x14ac:dyDescent="0.2">
      <c r="A84" s="428"/>
      <c r="B84" s="429"/>
      <c r="C84" s="430"/>
      <c r="D84" s="429"/>
      <c r="E84" s="430"/>
      <c r="F84" s="429"/>
      <c r="G84" s="430"/>
      <c r="H84" s="429"/>
      <c r="I84" s="431"/>
      <c r="J84" s="432"/>
    </row>
    <row r="85" spans="1:10" s="71" customFormat="1" x14ac:dyDescent="0.2">
      <c r="A85" s="428"/>
      <c r="B85" s="429"/>
      <c r="C85" s="430"/>
      <c r="D85" s="429"/>
      <c r="E85" s="430"/>
      <c r="F85" s="429"/>
      <c r="G85" s="430"/>
      <c r="H85" s="429"/>
      <c r="I85" s="431"/>
      <c r="J85" s="432"/>
    </row>
    <row r="86" spans="1:10" s="71" customFormat="1" x14ac:dyDescent="0.2">
      <c r="A86" s="428"/>
      <c r="B86" s="429"/>
      <c r="C86" s="430"/>
      <c r="D86" s="429"/>
      <c r="E86" s="430"/>
      <c r="F86" s="429"/>
      <c r="G86" s="430"/>
      <c r="H86" s="429"/>
      <c r="I86" s="431"/>
      <c r="J86" s="432"/>
    </row>
    <row r="87" spans="1:10" s="71" customFormat="1" x14ac:dyDescent="0.2">
      <c r="A87" s="428"/>
      <c r="B87" s="429"/>
      <c r="C87" s="430"/>
      <c r="D87" s="429"/>
      <c r="E87" s="430"/>
      <c r="F87" s="429"/>
      <c r="G87" s="430"/>
      <c r="H87" s="429"/>
      <c r="I87" s="431"/>
      <c r="J87" s="432"/>
    </row>
    <row r="88" spans="1:10" s="71" customFormat="1" x14ac:dyDescent="0.2">
      <c r="A88" s="428"/>
      <c r="B88" s="429"/>
      <c r="C88" s="430"/>
      <c r="D88" s="429"/>
      <c r="E88" s="430"/>
      <c r="F88" s="429"/>
      <c r="G88" s="430"/>
      <c r="H88" s="429"/>
      <c r="I88" s="431"/>
      <c r="J88" s="432"/>
    </row>
    <row r="89" spans="1:10" s="71" customFormat="1" x14ac:dyDescent="0.2">
      <c r="A89" s="428"/>
      <c r="B89" s="429"/>
      <c r="C89" s="430"/>
      <c r="D89" s="429"/>
      <c r="E89" s="430"/>
      <c r="F89" s="429"/>
      <c r="G89" s="430"/>
      <c r="H89" s="429"/>
      <c r="I89" s="431"/>
      <c r="J89" s="432"/>
    </row>
    <row r="90" spans="1:10" s="71" customFormat="1" x14ac:dyDescent="0.2">
      <c r="A90" s="428"/>
      <c r="B90" s="429"/>
      <c r="C90" s="430"/>
      <c r="D90" s="429"/>
      <c r="E90" s="430"/>
      <c r="F90" s="429"/>
      <c r="G90" s="430"/>
      <c r="H90" s="429"/>
      <c r="I90" s="431"/>
      <c r="J90" s="432"/>
    </row>
    <row r="91" spans="1:10" s="71" customFormat="1" x14ac:dyDescent="0.2">
      <c r="A91" s="428"/>
      <c r="B91" s="429"/>
      <c r="C91" s="430"/>
      <c r="D91" s="429"/>
      <c r="E91" s="430"/>
      <c r="F91" s="429"/>
      <c r="G91" s="430"/>
      <c r="H91" s="429"/>
      <c r="I91" s="431"/>
      <c r="J91" s="432"/>
    </row>
    <row r="92" spans="1:10" s="71" customFormat="1" x14ac:dyDescent="0.2">
      <c r="A92" s="428"/>
      <c r="B92" s="429"/>
      <c r="C92" s="430"/>
      <c r="D92" s="429"/>
      <c r="E92" s="430"/>
      <c r="F92" s="429"/>
      <c r="G92" s="430"/>
      <c r="H92" s="429"/>
      <c r="I92" s="431"/>
      <c r="J92" s="432"/>
    </row>
    <row r="93" spans="1:10" s="71" customFormat="1" x14ac:dyDescent="0.2">
      <c r="A93" s="428"/>
      <c r="B93" s="429"/>
      <c r="C93" s="430"/>
      <c r="D93" s="429"/>
      <c r="E93" s="430"/>
      <c r="F93" s="429"/>
      <c r="G93" s="430"/>
      <c r="H93" s="429"/>
      <c r="I93" s="431"/>
      <c r="J93" s="432"/>
    </row>
    <row r="94" spans="1:10" s="71" customFormat="1" x14ac:dyDescent="0.2">
      <c r="A94" s="428"/>
      <c r="B94" s="429"/>
      <c r="C94" s="430"/>
      <c r="D94" s="429"/>
      <c r="E94" s="430"/>
      <c r="F94" s="429"/>
      <c r="G94" s="430"/>
      <c r="H94" s="429"/>
      <c r="I94" s="431"/>
      <c r="J94" s="432"/>
    </row>
    <row r="95" spans="1:10" s="71" customFormat="1" x14ac:dyDescent="0.2">
      <c r="A95" s="428"/>
      <c r="B95" s="429"/>
      <c r="C95" s="430"/>
      <c r="D95" s="429"/>
      <c r="E95" s="430"/>
      <c r="F95" s="429"/>
      <c r="G95" s="430"/>
      <c r="H95" s="429"/>
      <c r="I95" s="431"/>
      <c r="J95" s="432"/>
    </row>
    <row r="96" spans="1:10" s="71" customFormat="1" x14ac:dyDescent="0.2">
      <c r="A96" s="428"/>
      <c r="B96" s="429"/>
      <c r="C96" s="430"/>
      <c r="D96" s="429"/>
      <c r="E96" s="430"/>
      <c r="F96" s="429"/>
      <c r="G96" s="430"/>
      <c r="H96" s="429"/>
      <c r="I96" s="431"/>
      <c r="J96" s="432"/>
    </row>
    <row r="97" spans="1:10" s="71" customFormat="1" x14ac:dyDescent="0.2">
      <c r="A97" s="428"/>
      <c r="B97" s="429"/>
      <c r="C97" s="430"/>
      <c r="D97" s="429"/>
      <c r="E97" s="430"/>
      <c r="F97" s="429"/>
      <c r="G97" s="430"/>
      <c r="H97" s="429"/>
      <c r="I97" s="431"/>
      <c r="J97" s="432"/>
    </row>
    <row r="98" spans="1:10" s="71" customFormat="1" x14ac:dyDescent="0.2">
      <c r="A98" s="428"/>
      <c r="B98" s="429"/>
      <c r="C98" s="430"/>
      <c r="D98" s="429"/>
      <c r="E98" s="430"/>
      <c r="F98" s="429"/>
      <c r="G98" s="430"/>
      <c r="H98" s="429"/>
      <c r="I98" s="431"/>
      <c r="J98" s="432"/>
    </row>
    <row r="99" spans="1:10" s="71" customFormat="1" x14ac:dyDescent="0.2">
      <c r="A99" s="428"/>
      <c r="B99" s="429"/>
      <c r="C99" s="430"/>
      <c r="D99" s="429"/>
      <c r="E99" s="430"/>
      <c r="F99" s="429"/>
      <c r="G99" s="430"/>
      <c r="H99" s="429"/>
      <c r="I99" s="431"/>
      <c r="J99" s="432"/>
    </row>
    <row r="100" spans="1:10" s="71" customFormat="1" x14ac:dyDescent="0.2">
      <c r="A100" s="428"/>
      <c r="B100" s="429"/>
      <c r="C100" s="430"/>
      <c r="D100" s="429"/>
      <c r="E100" s="430"/>
      <c r="F100" s="429"/>
      <c r="G100" s="430"/>
      <c r="H100" s="429"/>
      <c r="I100" s="431"/>
      <c r="J100" s="432"/>
    </row>
    <row r="101" spans="1:10" s="71" customFormat="1" x14ac:dyDescent="0.2">
      <c r="A101" s="428"/>
      <c r="B101" s="429"/>
      <c r="C101" s="430"/>
      <c r="D101" s="429"/>
      <c r="E101" s="430"/>
      <c r="F101" s="429"/>
      <c r="G101" s="430"/>
      <c r="H101" s="429"/>
      <c r="I101" s="431"/>
      <c r="J101" s="432"/>
    </row>
    <row r="102" spans="1:10" s="71" customFormat="1" x14ac:dyDescent="0.2">
      <c r="A102" s="428"/>
      <c r="B102" s="429"/>
      <c r="C102" s="430"/>
      <c r="D102" s="429"/>
      <c r="E102" s="430"/>
      <c r="F102" s="429"/>
      <c r="G102" s="430"/>
      <c r="H102" s="429"/>
      <c r="I102" s="431"/>
      <c r="J102" s="432"/>
    </row>
    <row r="103" spans="1:10" s="71" customFormat="1" x14ac:dyDescent="0.2"/>
    <row r="104" spans="1:10" s="71" customFormat="1" x14ac:dyDescent="0.2">
      <c r="A104" s="428"/>
      <c r="B104" s="429"/>
      <c r="C104" s="430"/>
      <c r="D104" s="429"/>
      <c r="E104" s="430"/>
      <c r="F104" s="429"/>
      <c r="G104" s="430"/>
      <c r="H104" s="429"/>
      <c r="I104" s="431"/>
      <c r="J104" s="432"/>
    </row>
    <row r="105" spans="1:10" s="71" customFormat="1" x14ac:dyDescent="0.2">
      <c r="A105" s="428"/>
      <c r="B105" s="429"/>
      <c r="C105" s="430"/>
      <c r="D105" s="429"/>
      <c r="E105" s="430"/>
      <c r="F105" s="429"/>
      <c r="G105" s="430"/>
      <c r="H105" s="429"/>
      <c r="I105" s="431"/>
      <c r="J105" s="432"/>
    </row>
    <row r="106" spans="1:10" s="71" customFormat="1" x14ac:dyDescent="0.2">
      <c r="A106" s="428"/>
      <c r="B106" s="429"/>
      <c r="C106" s="430"/>
      <c r="D106" s="429"/>
      <c r="E106" s="430"/>
      <c r="F106" s="429"/>
      <c r="G106" s="430"/>
      <c r="H106" s="429"/>
      <c r="I106" s="431"/>
      <c r="J106" s="432"/>
    </row>
    <row r="107" spans="1:10" s="71" customFormat="1" x14ac:dyDescent="0.2">
      <c r="A107" s="428"/>
      <c r="B107" s="429"/>
      <c r="C107" s="430"/>
      <c r="D107" s="429"/>
      <c r="E107" s="430"/>
      <c r="F107" s="429"/>
      <c r="G107" s="430"/>
      <c r="H107" s="429"/>
      <c r="I107" s="431"/>
      <c r="J107" s="432"/>
    </row>
    <row r="108" spans="1:10" s="71" customFormat="1" x14ac:dyDescent="0.2">
      <c r="A108" s="428"/>
      <c r="B108" s="429"/>
      <c r="C108" s="430"/>
      <c r="D108" s="429"/>
      <c r="E108" s="430"/>
      <c r="F108" s="429"/>
      <c r="G108" s="430"/>
      <c r="H108" s="429"/>
      <c r="I108" s="431"/>
      <c r="J108" s="432"/>
    </row>
    <row r="109" spans="1:10" s="71" customFormat="1" x14ac:dyDescent="0.2">
      <c r="A109" s="428"/>
      <c r="B109" s="429"/>
      <c r="C109" s="430"/>
      <c r="D109" s="429"/>
      <c r="E109" s="430"/>
      <c r="F109" s="429"/>
      <c r="G109" s="430"/>
      <c r="H109" s="429"/>
      <c r="I109" s="431"/>
      <c r="J109" s="432"/>
    </row>
    <row r="110" spans="1:10" s="71" customFormat="1" x14ac:dyDescent="0.2">
      <c r="A110" s="428"/>
      <c r="B110" s="429"/>
      <c r="C110" s="430"/>
      <c r="D110" s="429"/>
      <c r="E110" s="430"/>
      <c r="F110" s="429"/>
      <c r="G110" s="430"/>
      <c r="H110" s="429"/>
      <c r="I110" s="431"/>
      <c r="J110" s="432"/>
    </row>
    <row r="111" spans="1:10" s="71" customFormat="1" x14ac:dyDescent="0.2">
      <c r="A111" s="428"/>
      <c r="B111" s="429"/>
      <c r="C111" s="430"/>
      <c r="D111" s="429"/>
      <c r="E111" s="430"/>
      <c r="F111" s="429"/>
      <c r="G111" s="430"/>
      <c r="H111" s="429"/>
      <c r="I111" s="431"/>
      <c r="J111" s="432"/>
    </row>
    <row r="112" spans="1:10" s="71" customFormat="1" x14ac:dyDescent="0.2">
      <c r="A112" s="428"/>
      <c r="B112" s="429"/>
      <c r="C112" s="430"/>
      <c r="D112" s="429"/>
      <c r="E112" s="430"/>
      <c r="F112" s="429"/>
      <c r="G112" s="430"/>
      <c r="H112" s="429"/>
      <c r="I112" s="431"/>
      <c r="J112" s="432"/>
    </row>
    <row r="113" spans="1:10" s="71" customFormat="1" x14ac:dyDescent="0.2">
      <c r="A113" s="428"/>
      <c r="B113" s="429"/>
      <c r="C113" s="430"/>
      <c r="D113" s="429"/>
      <c r="E113" s="430"/>
      <c r="F113" s="429"/>
      <c r="G113" s="430"/>
      <c r="H113" s="429"/>
      <c r="I113" s="431"/>
      <c r="J113" s="432"/>
    </row>
    <row r="114" spans="1:10" s="71" customFormat="1" x14ac:dyDescent="0.2">
      <c r="A114" s="428"/>
      <c r="B114" s="429"/>
      <c r="C114" s="430"/>
      <c r="D114" s="429"/>
      <c r="E114" s="430"/>
      <c r="F114" s="429"/>
      <c r="G114" s="430"/>
      <c r="H114" s="429"/>
      <c r="I114" s="431"/>
      <c r="J114" s="432"/>
    </row>
    <row r="115" spans="1:10" s="71" customFormat="1" x14ac:dyDescent="0.2">
      <c r="A115" s="428"/>
      <c r="B115" s="429"/>
      <c r="C115" s="430"/>
      <c r="D115" s="429"/>
      <c r="E115" s="430"/>
      <c r="F115" s="429"/>
      <c r="G115" s="430"/>
      <c r="H115" s="429"/>
      <c r="I115" s="431"/>
      <c r="J115" s="432"/>
    </row>
    <row r="116" spans="1:10" s="71" customFormat="1" x14ac:dyDescent="0.2">
      <c r="A116" s="428"/>
      <c r="B116" s="429"/>
      <c r="C116" s="430"/>
      <c r="D116" s="429"/>
      <c r="E116" s="430"/>
      <c r="F116" s="429"/>
      <c r="G116" s="430"/>
      <c r="H116" s="429"/>
      <c r="I116" s="431"/>
      <c r="J116" s="432"/>
    </row>
    <row r="117" spans="1:10" s="71" customFormat="1" x14ac:dyDescent="0.2">
      <c r="A117" s="428"/>
      <c r="B117" s="429"/>
      <c r="C117" s="430"/>
      <c r="D117" s="429"/>
      <c r="E117" s="430"/>
      <c r="F117" s="429"/>
      <c r="G117" s="430"/>
      <c r="H117" s="429"/>
      <c r="I117" s="431"/>
      <c r="J117" s="432"/>
    </row>
    <row r="118" spans="1:10" s="71" customFormat="1" x14ac:dyDescent="0.2">
      <c r="A118" s="428"/>
      <c r="B118" s="429"/>
      <c r="C118" s="430"/>
      <c r="D118" s="429"/>
      <c r="E118" s="430"/>
      <c r="F118" s="429"/>
      <c r="G118" s="430"/>
      <c r="H118" s="429"/>
      <c r="I118" s="431"/>
      <c r="J118" s="432"/>
    </row>
    <row r="119" spans="1:10" s="71" customFormat="1" x14ac:dyDescent="0.2">
      <c r="A119" s="428"/>
      <c r="B119" s="429"/>
      <c r="C119" s="430"/>
      <c r="D119" s="429"/>
      <c r="E119" s="430"/>
      <c r="F119" s="429"/>
      <c r="G119" s="430"/>
      <c r="H119" s="429"/>
      <c r="I119" s="431"/>
      <c r="J119" s="432"/>
    </row>
    <row r="120" spans="1:10" s="71" customFormat="1" x14ac:dyDescent="0.2">
      <c r="A120" s="428"/>
      <c r="B120" s="429"/>
      <c r="C120" s="430"/>
      <c r="D120" s="429"/>
      <c r="E120" s="430"/>
      <c r="F120" s="429"/>
      <c r="G120" s="430"/>
      <c r="H120" s="429"/>
      <c r="I120" s="431"/>
      <c r="J120" s="432"/>
    </row>
    <row r="121" spans="1:10" s="71" customFormat="1" x14ac:dyDescent="0.2">
      <c r="A121" s="428"/>
      <c r="B121" s="429"/>
      <c r="C121" s="430"/>
      <c r="D121" s="429"/>
      <c r="E121" s="430"/>
      <c r="F121" s="429"/>
      <c r="G121" s="430"/>
      <c r="H121" s="429"/>
      <c r="I121" s="431"/>
      <c r="J121" s="432"/>
    </row>
    <row r="122" spans="1:10" s="71" customFormat="1" x14ac:dyDescent="0.2">
      <c r="A122" s="428"/>
      <c r="B122" s="429"/>
      <c r="C122" s="430"/>
      <c r="D122" s="429"/>
      <c r="E122" s="430"/>
      <c r="F122" s="429"/>
      <c r="G122" s="430"/>
      <c r="H122" s="429"/>
      <c r="I122" s="431"/>
      <c r="J122" s="432"/>
    </row>
    <row r="123" spans="1:10" s="71" customFormat="1" x14ac:dyDescent="0.2">
      <c r="A123" s="428"/>
    </row>
    <row r="124" spans="1:10" s="71" customFormat="1" x14ac:dyDescent="0.2">
      <c r="A124" s="428"/>
      <c r="B124" s="429"/>
      <c r="C124" s="430"/>
      <c r="D124" s="429"/>
      <c r="E124" s="430"/>
      <c r="F124" s="429"/>
      <c r="G124" s="430"/>
      <c r="H124" s="429"/>
      <c r="I124" s="431"/>
      <c r="J124" s="432"/>
    </row>
    <row r="125" spans="1:10" s="71" customFormat="1" x14ac:dyDescent="0.2">
      <c r="A125" s="428"/>
      <c r="B125" s="429"/>
      <c r="C125" s="430"/>
      <c r="D125" s="429"/>
      <c r="E125" s="430"/>
      <c r="F125" s="429"/>
      <c r="G125" s="430"/>
      <c r="H125" s="429"/>
      <c r="I125" s="431"/>
      <c r="J125" s="432"/>
    </row>
    <row r="126" spans="1:10" s="71" customFormat="1" x14ac:dyDescent="0.2">
      <c r="A126" s="428"/>
      <c r="B126" s="429"/>
      <c r="C126" s="430"/>
      <c r="D126" s="429"/>
      <c r="E126" s="430"/>
      <c r="F126" s="429"/>
      <c r="G126" s="430"/>
      <c r="H126" s="429"/>
      <c r="I126" s="431"/>
      <c r="J126" s="432"/>
    </row>
    <row r="127" spans="1:10" s="71" customFormat="1" x14ac:dyDescent="0.2">
      <c r="A127" s="428"/>
      <c r="B127" s="429"/>
      <c r="C127" s="430"/>
      <c r="D127" s="429"/>
      <c r="E127" s="430"/>
      <c r="F127" s="429"/>
      <c r="G127" s="430"/>
      <c r="H127" s="429"/>
      <c r="I127" s="431"/>
      <c r="J127" s="432"/>
    </row>
    <row r="128" spans="1:10" s="71" customFormat="1" x14ac:dyDescent="0.2">
      <c r="A128" s="428"/>
      <c r="B128" s="429"/>
      <c r="C128" s="430"/>
      <c r="D128" s="429"/>
      <c r="E128" s="430"/>
      <c r="F128" s="429"/>
      <c r="G128" s="430"/>
      <c r="H128" s="429"/>
      <c r="I128" s="431"/>
      <c r="J128" s="432"/>
    </row>
    <row r="129" spans="1:10" s="71" customFormat="1" x14ac:dyDescent="0.2">
      <c r="A129" s="428"/>
      <c r="B129" s="429"/>
      <c r="C129" s="430"/>
      <c r="D129" s="429"/>
      <c r="E129" s="430"/>
      <c r="F129" s="429"/>
      <c r="G129" s="430"/>
      <c r="H129" s="429"/>
      <c r="I129" s="431"/>
      <c r="J129" s="432"/>
    </row>
    <row r="130" spans="1:10" s="71" customFormat="1" x14ac:dyDescent="0.2">
      <c r="A130" s="428"/>
      <c r="B130" s="429"/>
      <c r="C130" s="430"/>
      <c r="D130" s="429"/>
      <c r="E130" s="430"/>
      <c r="F130" s="429"/>
      <c r="G130" s="430"/>
      <c r="H130" s="429"/>
      <c r="I130" s="431"/>
      <c r="J130" s="432"/>
    </row>
    <row r="131" spans="1:10" s="71" customFormat="1" x14ac:dyDescent="0.2">
      <c r="A131" s="428"/>
      <c r="B131" s="429"/>
      <c r="C131" s="430"/>
      <c r="D131" s="429"/>
      <c r="E131" s="430"/>
      <c r="F131" s="429"/>
      <c r="G131" s="430"/>
      <c r="H131" s="429"/>
      <c r="I131" s="431"/>
      <c r="J131" s="432"/>
    </row>
    <row r="132" spans="1:10" s="71" customFormat="1" x14ac:dyDescent="0.2">
      <c r="A132" s="428"/>
      <c r="B132" s="429"/>
      <c r="C132" s="430"/>
      <c r="D132" s="429"/>
      <c r="E132" s="430"/>
      <c r="F132" s="429"/>
      <c r="G132" s="430"/>
      <c r="H132" s="429"/>
      <c r="I132" s="431"/>
      <c r="J132" s="432"/>
    </row>
    <row r="133" spans="1:10" s="71" customFormat="1" x14ac:dyDescent="0.2">
      <c r="A133" s="428"/>
      <c r="B133" s="429"/>
      <c r="C133" s="430"/>
      <c r="D133" s="429"/>
      <c r="E133" s="430"/>
      <c r="F133" s="429"/>
      <c r="G133" s="430"/>
      <c r="H133" s="429"/>
      <c r="I133" s="431"/>
      <c r="J133" s="432"/>
    </row>
    <row r="134" spans="1:10" s="71" customFormat="1" x14ac:dyDescent="0.2">
      <c r="A134" s="428"/>
      <c r="B134" s="429"/>
      <c r="C134" s="430"/>
      <c r="D134" s="429"/>
      <c r="E134" s="430"/>
      <c r="F134" s="429"/>
      <c r="G134" s="430"/>
      <c r="H134" s="429"/>
      <c r="I134" s="431"/>
      <c r="J134" s="432"/>
    </row>
    <row r="135" spans="1:10" s="71" customFormat="1" x14ac:dyDescent="0.2">
      <c r="A135" s="428"/>
      <c r="B135" s="429"/>
      <c r="C135" s="430"/>
      <c r="D135" s="429"/>
      <c r="E135" s="430"/>
      <c r="F135" s="429"/>
      <c r="G135" s="430"/>
      <c r="H135" s="429"/>
      <c r="I135" s="431"/>
      <c r="J135" s="432"/>
    </row>
    <row r="136" spans="1:10" s="71" customFormat="1" x14ac:dyDescent="0.2">
      <c r="A136" s="428"/>
      <c r="B136" s="429"/>
      <c r="C136" s="430"/>
      <c r="D136" s="429"/>
      <c r="E136" s="430"/>
      <c r="F136" s="429"/>
      <c r="G136" s="430"/>
      <c r="H136" s="429"/>
      <c r="I136" s="431"/>
      <c r="J136" s="432"/>
    </row>
    <row r="137" spans="1:10" s="71" customFormat="1" x14ac:dyDescent="0.2">
      <c r="A137" s="428"/>
      <c r="B137" s="429"/>
      <c r="C137" s="430"/>
      <c r="D137" s="429"/>
      <c r="E137" s="430"/>
      <c r="F137" s="429"/>
      <c r="G137" s="430"/>
      <c r="H137" s="429"/>
      <c r="I137" s="431"/>
      <c r="J137" s="432"/>
    </row>
    <row r="138" spans="1:10" s="71" customFormat="1" x14ac:dyDescent="0.2">
      <c r="A138" s="428"/>
      <c r="B138" s="429"/>
      <c r="C138" s="430"/>
      <c r="D138" s="429"/>
      <c r="E138" s="430"/>
      <c r="F138" s="429"/>
      <c r="G138" s="430"/>
      <c r="H138" s="429"/>
      <c r="I138" s="431"/>
      <c r="J138" s="432"/>
    </row>
    <row r="139" spans="1:10" s="71" customFormat="1" x14ac:dyDescent="0.2">
      <c r="A139" s="428"/>
      <c r="B139" s="429"/>
      <c r="C139" s="430"/>
      <c r="D139" s="429"/>
      <c r="E139" s="430"/>
      <c r="F139" s="429"/>
      <c r="G139" s="430"/>
      <c r="H139" s="429"/>
      <c r="I139" s="431"/>
      <c r="J139" s="432"/>
    </row>
    <row r="140" spans="1:10" s="71" customFormat="1" x14ac:dyDescent="0.2">
      <c r="A140" s="428"/>
      <c r="B140" s="429"/>
      <c r="C140" s="430"/>
      <c r="D140" s="429"/>
      <c r="E140" s="430"/>
      <c r="F140" s="429"/>
      <c r="G140" s="430"/>
      <c r="H140" s="429"/>
      <c r="I140" s="431"/>
      <c r="J140" s="432"/>
    </row>
    <row r="141" spans="1:10" s="71" customFormat="1" x14ac:dyDescent="0.2">
      <c r="A141" s="428"/>
      <c r="B141" s="429"/>
      <c r="C141" s="430"/>
      <c r="D141" s="429"/>
      <c r="E141" s="430"/>
      <c r="F141" s="429"/>
      <c r="G141" s="430"/>
      <c r="H141" s="429"/>
      <c r="I141" s="431"/>
      <c r="J141" s="432"/>
    </row>
    <row r="142" spans="1:10" s="71" customFormat="1" x14ac:dyDescent="0.2">
      <c r="A142" s="428"/>
      <c r="B142" s="429"/>
      <c r="C142" s="430"/>
      <c r="D142" s="429"/>
      <c r="E142" s="430"/>
      <c r="F142" s="429"/>
      <c r="G142" s="430"/>
      <c r="H142" s="429"/>
      <c r="I142" s="431"/>
      <c r="J142" s="432"/>
    </row>
    <row r="143" spans="1:10" s="71" customFormat="1" x14ac:dyDescent="0.2">
      <c r="A143" s="428"/>
      <c r="B143" s="429"/>
      <c r="C143" s="430"/>
      <c r="D143" s="429"/>
      <c r="E143" s="430"/>
      <c r="F143" s="429"/>
      <c r="G143" s="430"/>
      <c r="H143" s="429"/>
      <c r="I143" s="431"/>
      <c r="J143" s="432"/>
    </row>
    <row r="144" spans="1:10" s="71" customFormat="1" x14ac:dyDescent="0.2">
      <c r="A144" s="428"/>
      <c r="B144" s="429"/>
      <c r="C144" s="430"/>
      <c r="D144" s="429"/>
      <c r="E144" s="430"/>
      <c r="F144" s="429"/>
      <c r="G144" s="430"/>
      <c r="H144" s="429"/>
      <c r="I144" s="431"/>
      <c r="J144" s="432"/>
    </row>
    <row r="145" spans="1:10" s="71" customFormat="1" x14ac:dyDescent="0.2">
      <c r="A145" s="428"/>
      <c r="B145" s="429"/>
      <c r="C145" s="430"/>
      <c r="D145" s="429"/>
      <c r="E145" s="430"/>
      <c r="F145" s="429"/>
      <c r="G145" s="430"/>
      <c r="H145" s="429"/>
      <c r="I145" s="431"/>
      <c r="J145" s="432"/>
    </row>
    <row r="146" spans="1:10" s="71" customFormat="1" x14ac:dyDescent="0.2">
      <c r="A146" s="428"/>
      <c r="B146" s="429"/>
      <c r="C146" s="430"/>
      <c r="D146" s="429"/>
      <c r="E146" s="430"/>
      <c r="F146" s="429"/>
      <c r="G146" s="430"/>
      <c r="H146" s="429"/>
      <c r="I146" s="431"/>
      <c r="J146" s="432"/>
    </row>
    <row r="147" spans="1:10" s="71" customFormat="1" x14ac:dyDescent="0.2">
      <c r="A147" s="428"/>
      <c r="B147" s="429"/>
      <c r="C147" s="430"/>
      <c r="D147" s="429"/>
      <c r="E147" s="430"/>
      <c r="F147" s="429"/>
      <c r="G147" s="430"/>
      <c r="H147" s="429"/>
      <c r="I147" s="431"/>
      <c r="J147" s="432"/>
    </row>
    <row r="148" spans="1:10" s="71" customFormat="1" x14ac:dyDescent="0.2">
      <c r="A148" s="428"/>
      <c r="B148" s="429"/>
      <c r="C148" s="430"/>
      <c r="D148" s="429"/>
      <c r="E148" s="430"/>
      <c r="F148" s="429"/>
      <c r="G148" s="430"/>
      <c r="H148" s="429"/>
      <c r="I148" s="431"/>
      <c r="J148" s="432"/>
    </row>
    <row r="149" spans="1:10" s="71" customFormat="1" x14ac:dyDescent="0.2"/>
    <row r="150" spans="1:10" s="71" customFormat="1" x14ac:dyDescent="0.2"/>
    <row r="151" spans="1:10" s="71" customFormat="1" x14ac:dyDescent="0.2"/>
  </sheetData>
  <mergeCells count="1">
    <mergeCell ref="T55:BJ55"/>
  </mergeCells>
  <printOptions horizontalCentered="1" verticalCentered="1"/>
  <pageMargins left="0.15748031496062992" right="0.15748031496062992" top="0.27559055118110237" bottom="0.15748031496062992" header="0.15748031496062992" footer="0.15748031496062992"/>
  <pageSetup paperSize="9" scale="6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rightToLeft="1" view="pageBreakPreview" topLeftCell="A2" zoomScaleNormal="100" zoomScaleSheetLayoutView="100" workbookViewId="0">
      <selection activeCell="E28" sqref="E28"/>
    </sheetView>
  </sheetViews>
  <sheetFormatPr defaultColWidth="9.28515625" defaultRowHeight="12.75" x14ac:dyDescent="0.2"/>
  <cols>
    <col min="1" max="1" width="11.42578125" style="1" customWidth="1"/>
    <col min="2" max="2" width="6.28515625" style="1" bestFit="1" customWidth="1"/>
    <col min="3" max="3" width="8.28515625" style="1" bestFit="1" customWidth="1"/>
    <col min="4" max="4" width="6.28515625" style="1" bestFit="1" customWidth="1"/>
    <col min="5" max="5" width="8.28515625" style="1" bestFit="1" customWidth="1"/>
    <col min="6" max="6" width="6.28515625" style="1" bestFit="1" customWidth="1"/>
    <col min="7" max="7" width="8.28515625" style="1" bestFit="1" customWidth="1"/>
    <col min="8" max="8" width="6.28515625" style="1" bestFit="1" customWidth="1"/>
    <col min="9" max="9" width="8.28515625" style="1" bestFit="1" customWidth="1"/>
    <col min="10" max="10" width="7.42578125" style="1" customWidth="1"/>
    <col min="11" max="11" width="12.28515625" style="1" customWidth="1"/>
    <col min="12" max="12" width="15.42578125" style="1" customWidth="1"/>
    <col min="13" max="16384" width="9.28515625" style="1"/>
  </cols>
  <sheetData>
    <row r="1" spans="1:12" ht="18" hidden="1" customHeight="1" x14ac:dyDescent="0.25">
      <c r="A1" s="897" t="s">
        <v>334</v>
      </c>
      <c r="B1" s="897"/>
      <c r="C1" s="898"/>
      <c r="D1" s="898"/>
      <c r="E1" s="898"/>
      <c r="F1" s="898"/>
      <c r="G1" s="898"/>
      <c r="H1" s="898"/>
      <c r="I1" s="898"/>
      <c r="J1" s="898"/>
      <c r="K1" s="898"/>
      <c r="L1" s="898"/>
    </row>
    <row r="2" spans="1:12" ht="18" customHeight="1" x14ac:dyDescent="0.25">
      <c r="A2" s="897" t="s">
        <v>333</v>
      </c>
      <c r="B2" s="897"/>
      <c r="C2" s="897"/>
      <c r="D2" s="897"/>
      <c r="E2" s="897"/>
      <c r="F2" s="897"/>
      <c r="G2" s="897"/>
      <c r="H2" s="897"/>
      <c r="I2" s="897"/>
      <c r="J2" s="897"/>
      <c r="K2" s="897"/>
      <c r="L2" s="897"/>
    </row>
    <row r="3" spans="1:12" ht="18" x14ac:dyDescent="0.25">
      <c r="A3" s="897" t="s">
        <v>301</v>
      </c>
      <c r="B3" s="897"/>
      <c r="C3" s="897"/>
      <c r="D3" s="897"/>
      <c r="E3" s="897"/>
      <c r="F3" s="897"/>
      <c r="G3" s="897"/>
      <c r="H3" s="897"/>
      <c r="I3" s="897"/>
      <c r="J3" s="897"/>
      <c r="K3" s="897"/>
      <c r="L3" s="897"/>
    </row>
    <row r="4" spans="1:12" ht="18" x14ac:dyDescent="0.25">
      <c r="A4" s="899">
        <v>2022</v>
      </c>
      <c r="B4" s="899"/>
      <c r="C4" s="899"/>
      <c r="D4" s="899"/>
      <c r="E4" s="899"/>
      <c r="F4" s="899"/>
      <c r="G4" s="899"/>
      <c r="H4" s="899"/>
      <c r="I4" s="899"/>
      <c r="J4" s="899"/>
      <c r="K4" s="899"/>
      <c r="L4" s="899"/>
    </row>
    <row r="5" spans="1:12" ht="15.75" x14ac:dyDescent="0.25">
      <c r="A5" s="900" t="s">
        <v>440</v>
      </c>
      <c r="B5" s="900"/>
      <c r="C5" s="900"/>
      <c r="D5" s="900"/>
      <c r="E5" s="900"/>
      <c r="F5" s="900"/>
      <c r="G5" s="900"/>
      <c r="H5" s="900"/>
      <c r="I5" s="900"/>
      <c r="J5" s="900"/>
      <c r="K5" s="900"/>
      <c r="L5" s="900"/>
    </row>
    <row r="6" spans="1:12" ht="15.75" x14ac:dyDescent="0.25">
      <c r="A6" s="900" t="s">
        <v>335</v>
      </c>
      <c r="B6" s="900"/>
      <c r="C6" s="900"/>
      <c r="D6" s="900"/>
      <c r="E6" s="900"/>
      <c r="F6" s="900"/>
      <c r="G6" s="900"/>
      <c r="H6" s="900"/>
      <c r="I6" s="900"/>
      <c r="J6" s="900"/>
      <c r="K6" s="900"/>
      <c r="L6" s="900"/>
    </row>
    <row r="7" spans="1:12" ht="15.75" x14ac:dyDescent="0.25">
      <c r="A7" s="900">
        <v>2022</v>
      </c>
      <c r="B7" s="900"/>
      <c r="C7" s="900"/>
      <c r="D7" s="900"/>
      <c r="E7" s="900"/>
      <c r="F7" s="900"/>
      <c r="G7" s="900"/>
      <c r="H7" s="900"/>
      <c r="I7" s="900"/>
      <c r="J7" s="900"/>
      <c r="K7" s="900"/>
      <c r="L7" s="900"/>
    </row>
    <row r="8" spans="1:12" ht="15.75" x14ac:dyDescent="0.2">
      <c r="A8" s="263" t="s">
        <v>496</v>
      </c>
      <c r="B8" s="263"/>
      <c r="C8" s="262"/>
      <c r="D8" s="261"/>
      <c r="E8" s="261"/>
      <c r="F8" s="261"/>
      <c r="G8" s="261"/>
      <c r="H8" s="261"/>
      <c r="I8" s="260"/>
      <c r="J8" s="101"/>
      <c r="K8" s="81"/>
      <c r="L8" s="259" t="s">
        <v>500</v>
      </c>
    </row>
    <row r="9" spans="1:12" ht="40.5" customHeight="1" x14ac:dyDescent="0.2">
      <c r="A9" s="905" t="s">
        <v>329</v>
      </c>
      <c r="B9" s="907" t="s">
        <v>367</v>
      </c>
      <c r="C9" s="908"/>
      <c r="D9" s="907" t="s">
        <v>368</v>
      </c>
      <c r="E9" s="908"/>
      <c r="F9" s="907" t="s">
        <v>369</v>
      </c>
      <c r="G9" s="908"/>
      <c r="H9" s="907" t="s">
        <v>370</v>
      </c>
      <c r="I9" s="908"/>
      <c r="J9" s="907" t="s">
        <v>371</v>
      </c>
      <c r="K9" s="908"/>
      <c r="L9" s="909" t="s">
        <v>328</v>
      </c>
    </row>
    <row r="10" spans="1:12" ht="35.25" customHeight="1" x14ac:dyDescent="0.2">
      <c r="A10" s="906"/>
      <c r="B10" s="903" t="s">
        <v>372</v>
      </c>
      <c r="C10" s="904"/>
      <c r="D10" s="903" t="s">
        <v>373</v>
      </c>
      <c r="E10" s="904"/>
      <c r="F10" s="903" t="s">
        <v>374</v>
      </c>
      <c r="G10" s="904"/>
      <c r="H10" s="903" t="s">
        <v>375</v>
      </c>
      <c r="I10" s="904"/>
      <c r="J10" s="903" t="s">
        <v>376</v>
      </c>
      <c r="K10" s="904"/>
      <c r="L10" s="910"/>
    </row>
    <row r="11" spans="1:12" ht="27.75" customHeight="1" thickBot="1" x14ac:dyDescent="0.25">
      <c r="A11" s="505" t="s">
        <v>327</v>
      </c>
      <c r="B11" s="598" t="s">
        <v>463</v>
      </c>
      <c r="C11" s="598" t="s">
        <v>463</v>
      </c>
      <c r="D11" s="598" t="s">
        <v>463</v>
      </c>
      <c r="E11" s="598" t="s">
        <v>463</v>
      </c>
      <c r="F11" s="598" t="s">
        <v>463</v>
      </c>
      <c r="G11" s="598" t="s">
        <v>463</v>
      </c>
      <c r="H11" s="598" t="s">
        <v>463</v>
      </c>
      <c r="I11" s="598" t="s">
        <v>463</v>
      </c>
      <c r="J11" s="598" t="s">
        <v>463</v>
      </c>
      <c r="K11" s="598" t="s">
        <v>463</v>
      </c>
      <c r="L11" s="257" t="s">
        <v>326</v>
      </c>
    </row>
    <row r="12" spans="1:12" ht="27.75" customHeight="1" thickBot="1" x14ac:dyDescent="0.25">
      <c r="A12" s="506" t="s">
        <v>325</v>
      </c>
      <c r="B12" s="415" t="s">
        <v>463</v>
      </c>
      <c r="C12" s="415" t="s">
        <v>463</v>
      </c>
      <c r="D12" s="415" t="s">
        <v>463</v>
      </c>
      <c r="E12" s="415" t="s">
        <v>463</v>
      </c>
      <c r="F12" s="415" t="s">
        <v>463</v>
      </c>
      <c r="G12" s="415" t="s">
        <v>463</v>
      </c>
      <c r="H12" s="415" t="s">
        <v>463</v>
      </c>
      <c r="I12" s="415" t="s">
        <v>463</v>
      </c>
      <c r="J12" s="415" t="s">
        <v>463</v>
      </c>
      <c r="K12" s="415" t="s">
        <v>463</v>
      </c>
      <c r="L12" s="255" t="s">
        <v>324</v>
      </c>
    </row>
    <row r="13" spans="1:12" ht="27.75" customHeight="1" thickBot="1" x14ac:dyDescent="0.25">
      <c r="A13" s="507" t="s">
        <v>323</v>
      </c>
      <c r="B13" s="416" t="s">
        <v>463</v>
      </c>
      <c r="C13" s="416" t="s">
        <v>463</v>
      </c>
      <c r="D13" s="416" t="s">
        <v>463</v>
      </c>
      <c r="E13" s="416" t="s">
        <v>463</v>
      </c>
      <c r="F13" s="416" t="s">
        <v>463</v>
      </c>
      <c r="G13" s="416" t="s">
        <v>463</v>
      </c>
      <c r="H13" s="416" t="s">
        <v>463</v>
      </c>
      <c r="I13" s="416" t="s">
        <v>463</v>
      </c>
      <c r="J13" s="416" t="s">
        <v>463</v>
      </c>
      <c r="K13" s="416" t="s">
        <v>463</v>
      </c>
      <c r="L13" s="253" t="s">
        <v>322</v>
      </c>
    </row>
    <row r="14" spans="1:12" ht="27.75" customHeight="1" thickBot="1" x14ac:dyDescent="0.25">
      <c r="A14" s="506" t="s">
        <v>321</v>
      </c>
      <c r="B14" s="322" t="s">
        <v>241</v>
      </c>
      <c r="C14" s="425" t="s">
        <v>242</v>
      </c>
      <c r="D14" s="322" t="s">
        <v>241</v>
      </c>
      <c r="E14" s="425" t="s">
        <v>242</v>
      </c>
      <c r="F14" s="322" t="s">
        <v>241</v>
      </c>
      <c r="G14" s="425" t="s">
        <v>242</v>
      </c>
      <c r="H14" s="322" t="s">
        <v>241</v>
      </c>
      <c r="I14" s="425" t="s">
        <v>242</v>
      </c>
      <c r="J14" s="415" t="s">
        <v>243</v>
      </c>
      <c r="K14" s="412" t="s">
        <v>244</v>
      </c>
      <c r="L14" s="255" t="s">
        <v>320</v>
      </c>
    </row>
    <row r="15" spans="1:12" ht="27.75" customHeight="1" thickBot="1" x14ac:dyDescent="0.25">
      <c r="A15" s="507" t="s">
        <v>319</v>
      </c>
      <c r="B15" s="323" t="s">
        <v>241</v>
      </c>
      <c r="C15" s="422" t="s">
        <v>242</v>
      </c>
      <c r="D15" s="323" t="s">
        <v>241</v>
      </c>
      <c r="E15" s="422" t="s">
        <v>242</v>
      </c>
      <c r="F15" s="416" t="s">
        <v>241</v>
      </c>
      <c r="G15" s="413" t="s">
        <v>242</v>
      </c>
      <c r="H15" s="323" t="s">
        <v>241</v>
      </c>
      <c r="I15" s="422" t="s">
        <v>242</v>
      </c>
      <c r="J15" s="416" t="s">
        <v>243</v>
      </c>
      <c r="K15" s="413" t="s">
        <v>244</v>
      </c>
      <c r="L15" s="253" t="s">
        <v>318</v>
      </c>
    </row>
    <row r="16" spans="1:12" ht="27.75" customHeight="1" thickBot="1" x14ac:dyDescent="0.25">
      <c r="A16" s="506" t="s">
        <v>317</v>
      </c>
      <c r="B16" s="322" t="s">
        <v>241</v>
      </c>
      <c r="C16" s="425" t="s">
        <v>242</v>
      </c>
      <c r="D16" s="322" t="s">
        <v>241</v>
      </c>
      <c r="E16" s="425" t="s">
        <v>242</v>
      </c>
      <c r="F16" s="322" t="s">
        <v>241</v>
      </c>
      <c r="G16" s="425" t="s">
        <v>242</v>
      </c>
      <c r="H16" s="322" t="s">
        <v>241</v>
      </c>
      <c r="I16" s="425" t="s">
        <v>242</v>
      </c>
      <c r="J16" s="415" t="s">
        <v>243</v>
      </c>
      <c r="K16" s="412" t="s">
        <v>244</v>
      </c>
      <c r="L16" s="255" t="s">
        <v>316</v>
      </c>
    </row>
    <row r="17" spans="1:12" ht="27.75" customHeight="1" thickBot="1" x14ac:dyDescent="0.25">
      <c r="A17" s="507" t="s">
        <v>315</v>
      </c>
      <c r="B17" s="323" t="s">
        <v>241</v>
      </c>
      <c r="C17" s="422" t="s">
        <v>242</v>
      </c>
      <c r="D17" s="323" t="s">
        <v>241</v>
      </c>
      <c r="E17" s="422" t="s">
        <v>242</v>
      </c>
      <c r="F17" s="323" t="s">
        <v>241</v>
      </c>
      <c r="G17" s="422" t="s">
        <v>242</v>
      </c>
      <c r="H17" s="323" t="s">
        <v>241</v>
      </c>
      <c r="I17" s="422" t="s">
        <v>242</v>
      </c>
      <c r="J17" s="416" t="s">
        <v>243</v>
      </c>
      <c r="K17" s="416" t="s">
        <v>244</v>
      </c>
      <c r="L17" s="253" t="s">
        <v>314</v>
      </c>
    </row>
    <row r="18" spans="1:12" ht="27.75" customHeight="1" thickBot="1" x14ac:dyDescent="0.25">
      <c r="A18" s="506" t="s">
        <v>468</v>
      </c>
      <c r="B18" s="322" t="s">
        <v>241</v>
      </c>
      <c r="C18" s="425" t="s">
        <v>242</v>
      </c>
      <c r="D18" s="322" t="s">
        <v>241</v>
      </c>
      <c r="E18" s="425" t="s">
        <v>242</v>
      </c>
      <c r="F18" s="322" t="s">
        <v>241</v>
      </c>
      <c r="G18" s="425" t="s">
        <v>242</v>
      </c>
      <c r="H18" s="322" t="s">
        <v>241</v>
      </c>
      <c r="I18" s="425" t="s">
        <v>242</v>
      </c>
      <c r="J18" s="415" t="s">
        <v>243</v>
      </c>
      <c r="K18" s="412" t="s">
        <v>244</v>
      </c>
      <c r="L18" s="255" t="s">
        <v>312</v>
      </c>
    </row>
    <row r="19" spans="1:12" ht="27.75" customHeight="1" thickBot="1" x14ac:dyDescent="0.25">
      <c r="A19" s="507" t="s">
        <v>469</v>
      </c>
      <c r="B19" s="323" t="s">
        <v>241</v>
      </c>
      <c r="C19" s="422" t="s">
        <v>242</v>
      </c>
      <c r="D19" s="323" t="s">
        <v>241</v>
      </c>
      <c r="E19" s="422" t="s">
        <v>242</v>
      </c>
      <c r="F19" s="323" t="s">
        <v>241</v>
      </c>
      <c r="G19" s="422" t="s">
        <v>242</v>
      </c>
      <c r="H19" s="323" t="s">
        <v>241</v>
      </c>
      <c r="I19" s="422" t="s">
        <v>242</v>
      </c>
      <c r="J19" s="416" t="s">
        <v>243</v>
      </c>
      <c r="K19" s="416" t="s">
        <v>244</v>
      </c>
      <c r="L19" s="253" t="s">
        <v>310</v>
      </c>
    </row>
    <row r="20" spans="1:12" ht="27.75" customHeight="1" thickBot="1" x14ac:dyDescent="0.25">
      <c r="A20" s="506" t="s">
        <v>470</v>
      </c>
      <c r="B20" s="322" t="s">
        <v>241</v>
      </c>
      <c r="C20" s="425" t="s">
        <v>242</v>
      </c>
      <c r="D20" s="322" t="s">
        <v>241</v>
      </c>
      <c r="E20" s="425" t="s">
        <v>242</v>
      </c>
      <c r="F20" s="322" t="s">
        <v>241</v>
      </c>
      <c r="G20" s="425" t="s">
        <v>242</v>
      </c>
      <c r="H20" s="322" t="s">
        <v>241</v>
      </c>
      <c r="I20" s="425" t="s">
        <v>242</v>
      </c>
      <c r="J20" s="415" t="s">
        <v>243</v>
      </c>
      <c r="K20" s="412" t="s">
        <v>244</v>
      </c>
      <c r="L20" s="255" t="s">
        <v>308</v>
      </c>
    </row>
    <row r="21" spans="1:12" ht="27.75" customHeight="1" thickBot="1" x14ac:dyDescent="0.25">
      <c r="A21" s="507" t="s">
        <v>472</v>
      </c>
      <c r="B21" s="323" t="s">
        <v>241</v>
      </c>
      <c r="C21" s="323" t="s">
        <v>242</v>
      </c>
      <c r="D21" s="323" t="s">
        <v>241</v>
      </c>
      <c r="E21" s="323" t="s">
        <v>242</v>
      </c>
      <c r="F21" s="323" t="s">
        <v>241</v>
      </c>
      <c r="G21" s="323" t="s">
        <v>242</v>
      </c>
      <c r="H21" s="323" t="s">
        <v>241</v>
      </c>
      <c r="I21" s="323" t="s">
        <v>242</v>
      </c>
      <c r="J21" s="416" t="s">
        <v>243</v>
      </c>
      <c r="K21" s="416" t="s">
        <v>244</v>
      </c>
      <c r="L21" s="253" t="s">
        <v>306</v>
      </c>
    </row>
    <row r="22" spans="1:12" ht="27.75" customHeight="1" x14ac:dyDescent="0.2">
      <c r="A22" s="508" t="s">
        <v>471</v>
      </c>
      <c r="B22" s="326" t="s">
        <v>241</v>
      </c>
      <c r="C22" s="426" t="s">
        <v>242</v>
      </c>
      <c r="D22" s="326" t="s">
        <v>241</v>
      </c>
      <c r="E22" s="426" t="s">
        <v>242</v>
      </c>
      <c r="F22" s="326" t="s">
        <v>241</v>
      </c>
      <c r="G22" s="426" t="s">
        <v>242</v>
      </c>
      <c r="H22" s="326" t="s">
        <v>241</v>
      </c>
      <c r="I22" s="426" t="s">
        <v>242</v>
      </c>
      <c r="J22" s="417" t="s">
        <v>243</v>
      </c>
      <c r="K22" s="414" t="s">
        <v>244</v>
      </c>
      <c r="L22" s="251" t="s">
        <v>304</v>
      </c>
    </row>
    <row r="23" spans="1:12" s="158" customFormat="1" ht="16.5" customHeight="1" x14ac:dyDescent="0.2">
      <c r="A23" s="418" t="s">
        <v>520</v>
      </c>
      <c r="B23" s="55"/>
      <c r="C23" s="55"/>
      <c r="F23" s="913" t="s">
        <v>519</v>
      </c>
      <c r="G23" s="913"/>
      <c r="H23" s="913"/>
      <c r="I23" s="913"/>
      <c r="J23" s="914"/>
      <c r="K23" s="914"/>
      <c r="L23" s="913"/>
    </row>
    <row r="24" spans="1:12" s="158" customFormat="1" x14ac:dyDescent="0.2">
      <c r="A24" s="901" t="s">
        <v>513</v>
      </c>
      <c r="B24" s="902"/>
      <c r="C24" s="902"/>
      <c r="D24" s="902"/>
      <c r="E24" s="902"/>
      <c r="F24" s="902"/>
      <c r="G24" s="912" t="s">
        <v>541</v>
      </c>
      <c r="H24" s="912"/>
      <c r="I24" s="912"/>
      <c r="J24" s="912"/>
      <c r="K24" s="912"/>
      <c r="L24" s="912"/>
    </row>
    <row r="25" spans="1:12" x14ac:dyDescent="0.2">
      <c r="A25" s="71"/>
      <c r="B25" s="250" t="s">
        <v>247</v>
      </c>
      <c r="C25" s="158"/>
      <c r="D25" s="158"/>
      <c r="E25" s="158"/>
      <c r="F25" s="158"/>
      <c r="G25" s="158"/>
      <c r="H25" s="158"/>
      <c r="I25" s="249" t="s">
        <v>257</v>
      </c>
      <c r="J25" s="71"/>
      <c r="K25" s="71"/>
      <c r="L25" s="158"/>
    </row>
    <row r="26" spans="1:12" x14ac:dyDescent="0.2">
      <c r="A26" s="191" t="s">
        <v>241</v>
      </c>
      <c r="B26" s="192" t="s">
        <v>248</v>
      </c>
      <c r="C26" s="158"/>
      <c r="D26" s="158"/>
      <c r="E26" s="158"/>
      <c r="F26" s="158"/>
      <c r="G26" s="158"/>
      <c r="H26" s="158"/>
      <c r="I26" s="191" t="s">
        <v>248</v>
      </c>
      <c r="J26" s="325" t="s">
        <v>242</v>
      </c>
      <c r="K26" s="158"/>
      <c r="L26" s="158"/>
    </row>
    <row r="27" spans="1:12" x14ac:dyDescent="0.2">
      <c r="A27" s="191" t="s">
        <v>243</v>
      </c>
      <c r="B27" s="192" t="s">
        <v>249</v>
      </c>
      <c r="C27" s="158"/>
      <c r="D27" s="158"/>
      <c r="E27" s="158"/>
      <c r="F27" s="158"/>
      <c r="G27" s="158"/>
      <c r="H27" s="158"/>
      <c r="I27" s="191" t="s">
        <v>249</v>
      </c>
      <c r="J27" s="325" t="s">
        <v>244</v>
      </c>
      <c r="K27" s="158"/>
      <c r="L27" s="158"/>
    </row>
    <row r="28" spans="1:12" x14ac:dyDescent="0.2">
      <c r="A28" s="191" t="s">
        <v>252</v>
      </c>
      <c r="B28" s="192" t="s">
        <v>258</v>
      </c>
      <c r="C28" s="158"/>
      <c r="D28" s="158"/>
      <c r="E28" s="158"/>
      <c r="F28" s="158"/>
      <c r="G28" s="158"/>
      <c r="H28" s="158"/>
      <c r="I28" s="191" t="s">
        <v>258</v>
      </c>
      <c r="J28" s="192" t="s">
        <v>254</v>
      </c>
      <c r="K28" s="158"/>
      <c r="L28" s="158"/>
    </row>
    <row r="29" spans="1:12" x14ac:dyDescent="0.2">
      <c r="A29" s="191" t="s">
        <v>260</v>
      </c>
      <c r="B29" s="192" t="s">
        <v>259</v>
      </c>
      <c r="C29" s="158"/>
      <c r="D29" s="158"/>
      <c r="E29" s="158"/>
      <c r="F29" s="158"/>
      <c r="G29" s="158"/>
      <c r="H29" s="158"/>
      <c r="I29" s="191" t="s">
        <v>259</v>
      </c>
      <c r="J29" s="325" t="s">
        <v>261</v>
      </c>
      <c r="K29" s="158"/>
      <c r="L29" s="158"/>
    </row>
    <row r="30" spans="1:12" x14ac:dyDescent="0.2">
      <c r="A30" s="191" t="s">
        <v>262</v>
      </c>
      <c r="B30" s="192" t="s">
        <v>250</v>
      </c>
      <c r="C30" s="158"/>
      <c r="D30" s="158"/>
      <c r="E30" s="158"/>
      <c r="F30" s="158"/>
      <c r="G30" s="158"/>
      <c r="H30" s="158"/>
      <c r="I30" s="191" t="s">
        <v>250</v>
      </c>
      <c r="J30" s="192" t="s">
        <v>255</v>
      </c>
      <c r="K30" s="158"/>
      <c r="L30" s="158"/>
    </row>
    <row r="31" spans="1:12" x14ac:dyDescent="0.2">
      <c r="A31" s="191" t="s">
        <v>253</v>
      </c>
      <c r="B31" s="192" t="s">
        <v>251</v>
      </c>
      <c r="C31" s="158"/>
      <c r="D31" s="158"/>
      <c r="E31" s="158"/>
      <c r="F31" s="158"/>
      <c r="G31" s="158"/>
      <c r="H31" s="158"/>
      <c r="I31" s="191" t="s">
        <v>251</v>
      </c>
      <c r="J31" s="192" t="s">
        <v>256</v>
      </c>
      <c r="K31" s="158"/>
      <c r="L31" s="158"/>
    </row>
  </sheetData>
  <mergeCells count="22">
    <mergeCell ref="F23:L23"/>
    <mergeCell ref="A1:L1"/>
    <mergeCell ref="A3:L3"/>
    <mergeCell ref="A4:L4"/>
    <mergeCell ref="A5:L5"/>
    <mergeCell ref="A2:L2"/>
    <mergeCell ref="A24:F24"/>
    <mergeCell ref="A6:L6"/>
    <mergeCell ref="F10:G10"/>
    <mergeCell ref="H10:I10"/>
    <mergeCell ref="J10:K10"/>
    <mergeCell ref="A7:L7"/>
    <mergeCell ref="A9:A10"/>
    <mergeCell ref="B9:C9"/>
    <mergeCell ref="D9:E9"/>
    <mergeCell ref="F9:G9"/>
    <mergeCell ref="H9:I9"/>
    <mergeCell ref="J9:K9"/>
    <mergeCell ref="L9:L10"/>
    <mergeCell ref="B10:C10"/>
    <mergeCell ref="D10:E10"/>
    <mergeCell ref="G24:L24"/>
  </mergeCells>
  <printOptions horizontalCentered="1" verticalCentered="1"/>
  <pageMargins left="0" right="0" top="0" bottom="0" header="0" footer="0"/>
  <pageSetup paperSize="9"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0"/>
  <sheetViews>
    <sheetView rightToLeft="1" view="pageBreakPreview" topLeftCell="A11" zoomScaleNormal="100" zoomScaleSheetLayoutView="100" workbookViewId="0">
      <selection activeCell="E28" sqref="E28"/>
    </sheetView>
  </sheetViews>
  <sheetFormatPr defaultColWidth="9.28515625" defaultRowHeight="12.75" x14ac:dyDescent="0.2"/>
  <cols>
    <col min="1" max="1" width="12" style="1" customWidth="1"/>
    <col min="2" max="2" width="6.28515625" style="1" bestFit="1" customWidth="1"/>
    <col min="3" max="3" width="8.28515625" style="1" bestFit="1" customWidth="1"/>
    <col min="4" max="4" width="6.28515625" style="1" bestFit="1" customWidth="1"/>
    <col min="5" max="5" width="8.28515625" style="1" bestFit="1" customWidth="1"/>
    <col min="6" max="6" width="6.28515625" style="1" bestFit="1" customWidth="1"/>
    <col min="7" max="7" width="8.28515625" style="1" bestFit="1" customWidth="1"/>
    <col min="8" max="8" width="6.28515625" style="1" bestFit="1" customWidth="1"/>
    <col min="9" max="9" width="8.28515625" style="1" bestFit="1" customWidth="1"/>
    <col min="10" max="10" width="7.42578125" style="1" customWidth="1"/>
    <col min="11" max="11" width="12.28515625" style="1" customWidth="1"/>
    <col min="12" max="12" width="15.42578125" style="1" customWidth="1"/>
    <col min="13" max="16384" width="9.28515625" style="1"/>
  </cols>
  <sheetData>
    <row r="1" spans="1:12" ht="18" hidden="1" customHeight="1" x14ac:dyDescent="0.25">
      <c r="A1" s="897" t="s">
        <v>334</v>
      </c>
      <c r="B1" s="897"/>
      <c r="C1" s="898"/>
      <c r="D1" s="898"/>
      <c r="E1" s="898"/>
      <c r="F1" s="898"/>
      <c r="G1" s="898"/>
      <c r="H1" s="898"/>
      <c r="I1" s="898"/>
      <c r="J1" s="898"/>
      <c r="K1" s="898"/>
      <c r="L1" s="898"/>
    </row>
    <row r="2" spans="1:12" ht="18" customHeight="1" x14ac:dyDescent="0.25">
      <c r="A2" s="897" t="s">
        <v>333</v>
      </c>
      <c r="B2" s="897"/>
      <c r="C2" s="897"/>
      <c r="D2" s="897"/>
      <c r="E2" s="897"/>
      <c r="F2" s="897"/>
      <c r="G2" s="897"/>
      <c r="H2" s="897"/>
      <c r="I2" s="897"/>
      <c r="J2" s="897"/>
      <c r="K2" s="897"/>
      <c r="L2" s="897"/>
    </row>
    <row r="3" spans="1:12" ht="18" x14ac:dyDescent="0.25">
      <c r="A3" s="897" t="s">
        <v>302</v>
      </c>
      <c r="B3" s="897"/>
      <c r="C3" s="897"/>
      <c r="D3" s="897"/>
      <c r="E3" s="897"/>
      <c r="F3" s="897"/>
      <c r="G3" s="897"/>
      <c r="H3" s="897"/>
      <c r="I3" s="897"/>
      <c r="J3" s="897"/>
      <c r="K3" s="897"/>
      <c r="L3" s="897"/>
    </row>
    <row r="4" spans="1:12" ht="18" x14ac:dyDescent="0.25">
      <c r="A4" s="899">
        <v>2022</v>
      </c>
      <c r="B4" s="899"/>
      <c r="C4" s="899"/>
      <c r="D4" s="899"/>
      <c r="E4" s="899"/>
      <c r="F4" s="899"/>
      <c r="G4" s="899"/>
      <c r="H4" s="899"/>
      <c r="I4" s="899"/>
      <c r="J4" s="899"/>
      <c r="K4" s="899"/>
      <c r="L4" s="899"/>
    </row>
    <row r="5" spans="1:12" ht="15.75" x14ac:dyDescent="0.25">
      <c r="A5" s="900" t="s">
        <v>331</v>
      </c>
      <c r="B5" s="900"/>
      <c r="C5" s="900"/>
      <c r="D5" s="900"/>
      <c r="E5" s="900"/>
      <c r="F5" s="900"/>
      <c r="G5" s="900"/>
      <c r="H5" s="900"/>
      <c r="I5" s="900"/>
      <c r="J5" s="900"/>
      <c r="K5" s="900"/>
      <c r="L5" s="900"/>
    </row>
    <row r="6" spans="1:12" ht="15.75" x14ac:dyDescent="0.25">
      <c r="A6" s="900" t="s">
        <v>342</v>
      </c>
      <c r="B6" s="900"/>
      <c r="C6" s="900"/>
      <c r="D6" s="900"/>
      <c r="E6" s="900"/>
      <c r="F6" s="900"/>
      <c r="G6" s="900"/>
      <c r="H6" s="900"/>
      <c r="I6" s="900"/>
      <c r="J6" s="900"/>
      <c r="K6" s="900"/>
      <c r="L6" s="900"/>
    </row>
    <row r="7" spans="1:12" ht="15.75" x14ac:dyDescent="0.25">
      <c r="A7" s="900">
        <v>2022</v>
      </c>
      <c r="B7" s="900"/>
      <c r="C7" s="900"/>
      <c r="D7" s="900"/>
      <c r="E7" s="900"/>
      <c r="F7" s="900"/>
      <c r="G7" s="900"/>
      <c r="H7" s="900"/>
      <c r="I7" s="900"/>
      <c r="J7" s="900"/>
      <c r="K7" s="900"/>
      <c r="L7" s="900"/>
    </row>
    <row r="8" spans="1:12" ht="15.75" x14ac:dyDescent="0.2">
      <c r="A8" s="263" t="s">
        <v>501</v>
      </c>
      <c r="B8" s="263"/>
      <c r="C8" s="262"/>
      <c r="D8" s="261"/>
      <c r="E8" s="261"/>
      <c r="F8" s="261"/>
      <c r="G8" s="261"/>
      <c r="H8" s="261"/>
      <c r="I8" s="260"/>
      <c r="J8" s="101"/>
      <c r="K8" s="81"/>
      <c r="L8" s="259" t="s">
        <v>497</v>
      </c>
    </row>
    <row r="9" spans="1:12" ht="37.5" customHeight="1" x14ac:dyDescent="0.2">
      <c r="A9" s="905" t="s">
        <v>329</v>
      </c>
      <c r="B9" s="907" t="s">
        <v>367</v>
      </c>
      <c r="C9" s="908"/>
      <c r="D9" s="907" t="s">
        <v>368</v>
      </c>
      <c r="E9" s="908"/>
      <c r="F9" s="907" t="s">
        <v>369</v>
      </c>
      <c r="G9" s="908"/>
      <c r="H9" s="907" t="s">
        <v>370</v>
      </c>
      <c r="I9" s="908"/>
      <c r="J9" s="907" t="s">
        <v>371</v>
      </c>
      <c r="K9" s="908"/>
      <c r="L9" s="909" t="s">
        <v>328</v>
      </c>
    </row>
    <row r="10" spans="1:12" ht="45" customHeight="1" x14ac:dyDescent="0.2">
      <c r="A10" s="906"/>
      <c r="B10" s="915" t="s">
        <v>372</v>
      </c>
      <c r="C10" s="916"/>
      <c r="D10" s="915" t="s">
        <v>373</v>
      </c>
      <c r="E10" s="916"/>
      <c r="F10" s="915" t="s">
        <v>374</v>
      </c>
      <c r="G10" s="916"/>
      <c r="H10" s="915" t="s">
        <v>375</v>
      </c>
      <c r="I10" s="916"/>
      <c r="J10" s="915" t="s">
        <v>376</v>
      </c>
      <c r="K10" s="916"/>
      <c r="L10" s="910"/>
    </row>
    <row r="11" spans="1:12" ht="27.75" customHeight="1" thickBot="1" x14ac:dyDescent="0.25">
      <c r="A11" s="303" t="s">
        <v>327</v>
      </c>
      <c r="B11" s="324" t="s">
        <v>463</v>
      </c>
      <c r="C11" s="324" t="s">
        <v>463</v>
      </c>
      <c r="D11" s="324" t="s">
        <v>463</v>
      </c>
      <c r="E11" s="324" t="s">
        <v>463</v>
      </c>
      <c r="F11" s="324" t="s">
        <v>463</v>
      </c>
      <c r="G11" s="324" t="s">
        <v>463</v>
      </c>
      <c r="H11" s="324" t="s">
        <v>463</v>
      </c>
      <c r="I11" s="324" t="s">
        <v>463</v>
      </c>
      <c r="J11" s="324" t="s">
        <v>463</v>
      </c>
      <c r="K11" s="324" t="s">
        <v>463</v>
      </c>
      <c r="L11" s="509" t="s">
        <v>326</v>
      </c>
    </row>
    <row r="12" spans="1:12" ht="27.75" customHeight="1" thickBot="1" x14ac:dyDescent="0.25">
      <c r="A12" s="256" t="s">
        <v>325</v>
      </c>
      <c r="B12" s="322" t="s">
        <v>463</v>
      </c>
      <c r="C12" s="322" t="s">
        <v>463</v>
      </c>
      <c r="D12" s="322" t="s">
        <v>463</v>
      </c>
      <c r="E12" s="322" t="s">
        <v>463</v>
      </c>
      <c r="F12" s="322" t="s">
        <v>463</v>
      </c>
      <c r="G12" s="322" t="s">
        <v>463</v>
      </c>
      <c r="H12" s="322" t="s">
        <v>463</v>
      </c>
      <c r="I12" s="322" t="s">
        <v>463</v>
      </c>
      <c r="J12" s="322" t="s">
        <v>463</v>
      </c>
      <c r="K12" s="322" t="s">
        <v>463</v>
      </c>
      <c r="L12" s="255" t="s">
        <v>324</v>
      </c>
    </row>
    <row r="13" spans="1:12" ht="27.75" customHeight="1" thickBot="1" x14ac:dyDescent="0.25">
      <c r="A13" s="254" t="s">
        <v>323</v>
      </c>
      <c r="B13" s="323" t="s">
        <v>463</v>
      </c>
      <c r="C13" s="323" t="s">
        <v>463</v>
      </c>
      <c r="D13" s="323" t="s">
        <v>463</v>
      </c>
      <c r="E13" s="323" t="s">
        <v>463</v>
      </c>
      <c r="F13" s="323" t="s">
        <v>463</v>
      </c>
      <c r="G13" s="323" t="s">
        <v>463</v>
      </c>
      <c r="H13" s="323" t="s">
        <v>463</v>
      </c>
      <c r="I13" s="323" t="s">
        <v>463</v>
      </c>
      <c r="J13" s="323" t="s">
        <v>463</v>
      </c>
      <c r="K13" s="323" t="s">
        <v>463</v>
      </c>
      <c r="L13" s="253" t="s">
        <v>322</v>
      </c>
    </row>
    <row r="14" spans="1:12" ht="27.75" customHeight="1" thickBot="1" x14ac:dyDescent="0.25">
      <c r="A14" s="256" t="s">
        <v>321</v>
      </c>
      <c r="B14" s="322" t="s">
        <v>241</v>
      </c>
      <c r="C14" s="474" t="s">
        <v>242</v>
      </c>
      <c r="D14" s="322" t="s">
        <v>241</v>
      </c>
      <c r="E14" s="443" t="s">
        <v>242</v>
      </c>
      <c r="F14" s="322" t="s">
        <v>463</v>
      </c>
      <c r="G14" s="322" t="s">
        <v>463</v>
      </c>
      <c r="H14" s="322" t="s">
        <v>241</v>
      </c>
      <c r="I14" s="474" t="s">
        <v>242</v>
      </c>
      <c r="J14" s="417" t="s">
        <v>243</v>
      </c>
      <c r="K14" s="414" t="s">
        <v>244</v>
      </c>
      <c r="L14" s="255" t="s">
        <v>320</v>
      </c>
    </row>
    <row r="15" spans="1:12" ht="27.75" customHeight="1" thickBot="1" x14ac:dyDescent="0.25">
      <c r="A15" s="254" t="s">
        <v>319</v>
      </c>
      <c r="B15" s="324" t="s">
        <v>241</v>
      </c>
      <c r="C15" s="427" t="s">
        <v>242</v>
      </c>
      <c r="D15" s="324" t="s">
        <v>241</v>
      </c>
      <c r="E15" s="427" t="s">
        <v>242</v>
      </c>
      <c r="F15" s="324" t="s">
        <v>241</v>
      </c>
      <c r="G15" s="427" t="s">
        <v>242</v>
      </c>
      <c r="H15" s="324" t="s">
        <v>241</v>
      </c>
      <c r="I15" s="427" t="s">
        <v>242</v>
      </c>
      <c r="J15" s="416" t="s">
        <v>243</v>
      </c>
      <c r="K15" s="413" t="s">
        <v>244</v>
      </c>
      <c r="L15" s="253" t="s">
        <v>318</v>
      </c>
    </row>
    <row r="16" spans="1:12" ht="27.75" customHeight="1" thickBot="1" x14ac:dyDescent="0.25">
      <c r="A16" s="256" t="s">
        <v>317</v>
      </c>
      <c r="B16" s="322" t="s">
        <v>241</v>
      </c>
      <c r="C16" s="425" t="s">
        <v>242</v>
      </c>
      <c r="D16" s="322" t="s">
        <v>241</v>
      </c>
      <c r="E16" s="425" t="s">
        <v>242</v>
      </c>
      <c r="F16" s="322" t="s">
        <v>241</v>
      </c>
      <c r="G16" s="425" t="s">
        <v>242</v>
      </c>
      <c r="H16" s="322" t="s">
        <v>241</v>
      </c>
      <c r="I16" s="425" t="s">
        <v>242</v>
      </c>
      <c r="J16" s="415" t="s">
        <v>252</v>
      </c>
      <c r="K16" s="412" t="s">
        <v>254</v>
      </c>
      <c r="L16" s="255" t="s">
        <v>316</v>
      </c>
    </row>
    <row r="17" spans="1:12" ht="27.75" customHeight="1" thickBot="1" x14ac:dyDescent="0.25">
      <c r="A17" s="254" t="s">
        <v>315</v>
      </c>
      <c r="B17" s="323" t="s">
        <v>241</v>
      </c>
      <c r="C17" s="422" t="s">
        <v>242</v>
      </c>
      <c r="D17" s="323" t="s">
        <v>241</v>
      </c>
      <c r="E17" s="422" t="s">
        <v>242</v>
      </c>
      <c r="F17" s="323" t="s">
        <v>243</v>
      </c>
      <c r="G17" s="422" t="s">
        <v>244</v>
      </c>
      <c r="H17" s="323" t="s">
        <v>241</v>
      </c>
      <c r="I17" s="422" t="s">
        <v>242</v>
      </c>
      <c r="J17" s="416" t="s">
        <v>243</v>
      </c>
      <c r="K17" s="413" t="s">
        <v>244</v>
      </c>
      <c r="L17" s="253" t="s">
        <v>314</v>
      </c>
    </row>
    <row r="18" spans="1:12" ht="27.75" customHeight="1" thickBot="1" x14ac:dyDescent="0.25">
      <c r="A18" s="256" t="s">
        <v>313</v>
      </c>
      <c r="B18" s="322" t="s">
        <v>241</v>
      </c>
      <c r="C18" s="443" t="s">
        <v>242</v>
      </c>
      <c r="D18" s="322" t="s">
        <v>241</v>
      </c>
      <c r="E18" s="443" t="s">
        <v>242</v>
      </c>
      <c r="F18" s="322" t="s">
        <v>241</v>
      </c>
      <c r="G18" s="443" t="s">
        <v>242</v>
      </c>
      <c r="H18" s="322" t="s">
        <v>241</v>
      </c>
      <c r="I18" s="443" t="s">
        <v>242</v>
      </c>
      <c r="J18" s="417" t="s">
        <v>243</v>
      </c>
      <c r="K18" s="414" t="s">
        <v>244</v>
      </c>
      <c r="L18" s="255" t="s">
        <v>312</v>
      </c>
    </row>
    <row r="19" spans="1:12" ht="27.75" customHeight="1" thickBot="1" x14ac:dyDescent="0.25">
      <c r="A19" s="254" t="s">
        <v>311</v>
      </c>
      <c r="B19" s="323" t="s">
        <v>241</v>
      </c>
      <c r="C19" s="422" t="s">
        <v>242</v>
      </c>
      <c r="D19" s="323" t="s">
        <v>241</v>
      </c>
      <c r="E19" s="422" t="s">
        <v>242</v>
      </c>
      <c r="F19" s="323" t="s">
        <v>241</v>
      </c>
      <c r="G19" s="422" t="s">
        <v>242</v>
      </c>
      <c r="H19" s="323" t="s">
        <v>241</v>
      </c>
      <c r="I19" s="422" t="s">
        <v>242</v>
      </c>
      <c r="J19" s="416" t="s">
        <v>243</v>
      </c>
      <c r="K19" s="413" t="s">
        <v>244</v>
      </c>
      <c r="L19" s="253" t="s">
        <v>310</v>
      </c>
    </row>
    <row r="20" spans="1:12" ht="27.75" customHeight="1" thickBot="1" x14ac:dyDescent="0.25">
      <c r="A20" s="256" t="s">
        <v>309</v>
      </c>
      <c r="B20" s="322" t="s">
        <v>241</v>
      </c>
      <c r="C20" s="443" t="s">
        <v>242</v>
      </c>
      <c r="D20" s="322" t="s">
        <v>241</v>
      </c>
      <c r="E20" s="443" t="s">
        <v>242</v>
      </c>
      <c r="F20" s="322" t="s">
        <v>241</v>
      </c>
      <c r="G20" s="443" t="s">
        <v>242</v>
      </c>
      <c r="H20" s="322" t="s">
        <v>241</v>
      </c>
      <c r="I20" s="443" t="s">
        <v>242</v>
      </c>
      <c r="J20" s="417" t="s">
        <v>243</v>
      </c>
      <c r="K20" s="414" t="s">
        <v>244</v>
      </c>
      <c r="L20" s="255" t="s">
        <v>308</v>
      </c>
    </row>
    <row r="21" spans="1:12" ht="27.75" customHeight="1" thickBot="1" x14ac:dyDescent="0.25">
      <c r="A21" s="254" t="s">
        <v>307</v>
      </c>
      <c r="B21" s="323" t="s">
        <v>241</v>
      </c>
      <c r="C21" s="475" t="s">
        <v>242</v>
      </c>
      <c r="D21" s="323" t="s">
        <v>241</v>
      </c>
      <c r="E21" s="475" t="s">
        <v>242</v>
      </c>
      <c r="F21" s="323" t="s">
        <v>241</v>
      </c>
      <c r="G21" s="475" t="s">
        <v>242</v>
      </c>
      <c r="H21" s="323" t="s">
        <v>241</v>
      </c>
      <c r="I21" s="475" t="s">
        <v>242</v>
      </c>
      <c r="J21" s="416" t="s">
        <v>243</v>
      </c>
      <c r="K21" s="413" t="s">
        <v>244</v>
      </c>
      <c r="L21" s="253" t="s">
        <v>306</v>
      </c>
    </row>
    <row r="22" spans="1:12" ht="27.75" customHeight="1" x14ac:dyDescent="0.2">
      <c r="A22" s="252" t="s">
        <v>305</v>
      </c>
      <c r="B22" s="326" t="s">
        <v>241</v>
      </c>
      <c r="C22" s="476" t="s">
        <v>242</v>
      </c>
      <c r="D22" s="326" t="s">
        <v>241</v>
      </c>
      <c r="E22" s="476" t="s">
        <v>242</v>
      </c>
      <c r="F22" s="326" t="s">
        <v>241</v>
      </c>
      <c r="G22" s="476" t="s">
        <v>242</v>
      </c>
      <c r="H22" s="326" t="s">
        <v>241</v>
      </c>
      <c r="I22" s="476" t="s">
        <v>242</v>
      </c>
      <c r="J22" s="417" t="s">
        <v>243</v>
      </c>
      <c r="K22" s="414" t="s">
        <v>244</v>
      </c>
      <c r="L22" s="251" t="s">
        <v>304</v>
      </c>
    </row>
    <row r="23" spans="1:12" s="158" customFormat="1" x14ac:dyDescent="0.2">
      <c r="A23" s="327" t="s">
        <v>520</v>
      </c>
      <c r="L23" s="345" t="s">
        <v>519</v>
      </c>
    </row>
    <row r="24" spans="1:12" x14ac:dyDescent="0.2">
      <c r="A24" s="71"/>
      <c r="B24" s="250" t="s">
        <v>247</v>
      </c>
      <c r="C24" s="158"/>
      <c r="D24" s="158"/>
      <c r="E24" s="158"/>
      <c r="F24" s="158"/>
      <c r="G24" s="158"/>
      <c r="H24" s="158"/>
      <c r="I24" s="249" t="s">
        <v>257</v>
      </c>
      <c r="J24" s="71"/>
      <c r="K24" s="71"/>
      <c r="L24" s="158"/>
    </row>
    <row r="25" spans="1:12" x14ac:dyDescent="0.2">
      <c r="A25" s="191" t="s">
        <v>241</v>
      </c>
      <c r="B25" s="192" t="s">
        <v>248</v>
      </c>
      <c r="C25" s="158"/>
      <c r="D25" s="158"/>
      <c r="E25" s="158"/>
      <c r="F25" s="158"/>
      <c r="G25" s="158"/>
      <c r="H25" s="158"/>
      <c r="I25" s="191" t="s">
        <v>248</v>
      </c>
      <c r="J25" s="325" t="s">
        <v>242</v>
      </c>
      <c r="K25" s="158"/>
      <c r="L25" s="158"/>
    </row>
    <row r="26" spans="1:12" x14ac:dyDescent="0.2">
      <c r="A26" s="191" t="s">
        <v>243</v>
      </c>
      <c r="B26" s="192" t="s">
        <v>249</v>
      </c>
      <c r="C26" s="158"/>
      <c r="D26" s="158"/>
      <c r="E26" s="158"/>
      <c r="F26" s="158"/>
      <c r="G26" s="158"/>
      <c r="H26" s="158"/>
      <c r="I26" s="191" t="s">
        <v>249</v>
      </c>
      <c r="J26" s="325" t="s">
        <v>244</v>
      </c>
      <c r="K26" s="158"/>
      <c r="L26" s="158"/>
    </row>
    <row r="27" spans="1:12" x14ac:dyDescent="0.2">
      <c r="A27" s="191" t="s">
        <v>252</v>
      </c>
      <c r="B27" s="192" t="s">
        <v>258</v>
      </c>
      <c r="C27" s="158"/>
      <c r="D27" s="158"/>
      <c r="E27" s="158"/>
      <c r="F27" s="158"/>
      <c r="G27" s="158"/>
      <c r="H27" s="158"/>
      <c r="I27" s="191" t="s">
        <v>258</v>
      </c>
      <c r="J27" s="192" t="s">
        <v>254</v>
      </c>
      <c r="K27" s="158"/>
      <c r="L27" s="158"/>
    </row>
    <row r="28" spans="1:12" x14ac:dyDescent="0.2">
      <c r="A28" s="191" t="s">
        <v>260</v>
      </c>
      <c r="B28" s="192" t="s">
        <v>259</v>
      </c>
      <c r="C28" s="158"/>
      <c r="D28" s="158"/>
      <c r="E28" s="158"/>
      <c r="F28" s="158"/>
      <c r="G28" s="158"/>
      <c r="H28" s="158"/>
      <c r="I28" s="191" t="s">
        <v>259</v>
      </c>
      <c r="J28" s="325" t="s">
        <v>261</v>
      </c>
      <c r="K28" s="158"/>
      <c r="L28" s="158"/>
    </row>
    <row r="29" spans="1:12" x14ac:dyDescent="0.2">
      <c r="A29" s="191" t="s">
        <v>262</v>
      </c>
      <c r="B29" s="192" t="s">
        <v>250</v>
      </c>
      <c r="C29" s="158"/>
      <c r="D29" s="158"/>
      <c r="E29" s="158"/>
      <c r="F29" s="158"/>
      <c r="G29" s="158"/>
      <c r="H29" s="158"/>
      <c r="I29" s="191" t="s">
        <v>250</v>
      </c>
      <c r="J29" s="192" t="s">
        <v>255</v>
      </c>
      <c r="K29" s="158"/>
      <c r="L29" s="158"/>
    </row>
    <row r="30" spans="1:12" x14ac:dyDescent="0.2">
      <c r="A30" s="191" t="s">
        <v>253</v>
      </c>
      <c r="B30" s="192" t="s">
        <v>251</v>
      </c>
      <c r="C30" s="158"/>
      <c r="D30" s="158"/>
      <c r="E30" s="158"/>
      <c r="F30" s="158"/>
      <c r="G30" s="158"/>
      <c r="H30" s="158"/>
      <c r="I30" s="191" t="s">
        <v>251</v>
      </c>
      <c r="J30" s="192" t="s">
        <v>256</v>
      </c>
      <c r="K30" s="158"/>
      <c r="L30" s="158"/>
    </row>
  </sheetData>
  <mergeCells count="19">
    <mergeCell ref="A6:L6"/>
    <mergeCell ref="F10:G10"/>
    <mergeCell ref="H10:I10"/>
    <mergeCell ref="J10:K10"/>
    <mergeCell ref="A7:L7"/>
    <mergeCell ref="A9:A10"/>
    <mergeCell ref="B9:C9"/>
    <mergeCell ref="D9:E9"/>
    <mergeCell ref="F9:G9"/>
    <mergeCell ref="H9:I9"/>
    <mergeCell ref="J9:K9"/>
    <mergeCell ref="L9:L10"/>
    <mergeCell ref="B10:C10"/>
    <mergeCell ref="D10:E10"/>
    <mergeCell ref="A1:L1"/>
    <mergeCell ref="A3:L3"/>
    <mergeCell ref="A4:L4"/>
    <mergeCell ref="A5:L5"/>
    <mergeCell ref="A2:L2"/>
  </mergeCells>
  <printOptions horizontalCentered="1" verticalCentered="1"/>
  <pageMargins left="0" right="0" top="0" bottom="0" header="0" footer="0"/>
  <pageSetup paperSize="9" scale="9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Environmental statistics chapter 11 - 2022</EnglishTitle>
    <PublishingRollupImage xmlns="http://schemas.microsoft.com/sharepoint/v3" xsi:nil="true"/>
    <TaxCatchAll xmlns="b1657202-86a7-46c3-ba71-02bb0da5a392">
      <Value>734</Value>
      <Value>733</Value>
      <Value>735</Value>
      <Value>758</Value>
      <Value>714</Value>
    </TaxCatchAll>
    <DocType xmlns="b1657202-86a7-46c3-ba71-02bb0da5a392">
      <Value>Publication</Value>
    </DocType>
    <DocumentDescription xmlns="b1657202-86a7-46c3-ba71-02bb0da5a392">الإحصاءات البيئية الفصل الحادي عشر 2022
</DocumentDescription>
    <DocPeriodicity xmlns="423524d6-f9d7-4b47-aadf-7b8f6888b7b0">Annual</DocPeriodicity>
    <DocumentDescription0 xmlns="423524d6-f9d7-4b47-aadf-7b8f6888b7b0">Environmental statistics chapter 11 - 2022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Environmental</TermName>
          <TermId xmlns="http://schemas.microsoft.com/office/infopath/2007/PartnerControls">c7c01641-5d0e-414e-8e97-6926248072ea</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2022</Year>
    <PublishingStartDate xmlns="http://schemas.microsoft.com/sharepoint/v3">2024-03-10T18:00:00+00:00</PublishingStartDate>
    <Visible xmlns="b1657202-86a7-46c3-ba71-02bb0da5a392">true</Visible>
    <ArabicTitle xmlns="b1657202-86a7-46c3-ba71-02bb0da5a392">الإحصاءات البيئية الفصل الحادي عشر 2022
</ArabicTitle>
  </documentManagement>
</p:properties>
</file>

<file path=customXml/itemProps1.xml><?xml version="1.0" encoding="utf-8"?>
<ds:datastoreItem xmlns:ds="http://schemas.openxmlformats.org/officeDocument/2006/customXml" ds:itemID="{766D3BD6-BBA9-42DE-B0CF-FB2686856DD7}">
  <ds:schemaRefs>
    <ds:schemaRef ds:uri="http://schemas.microsoft.com/sharepoint/v3/contenttype/forms"/>
  </ds:schemaRefs>
</ds:datastoreItem>
</file>

<file path=customXml/itemProps2.xml><?xml version="1.0" encoding="utf-8"?>
<ds:datastoreItem xmlns:ds="http://schemas.openxmlformats.org/officeDocument/2006/customXml" ds:itemID="{ACE3B61B-7AAE-4EFE-A6D3-3F8DD977A8AE}"/>
</file>

<file path=customXml/itemProps3.xml><?xml version="1.0" encoding="utf-8"?>
<ds:datastoreItem xmlns:ds="http://schemas.openxmlformats.org/officeDocument/2006/customXml" ds:itemID="{6B1A4905-359E-4766-AFFA-4B9F55BCFEA0}">
  <ds:schemaRefs>
    <ds:schemaRef ds:uri="b1657202-86a7-46c3-ba71-02bb0da5a392"/>
    <ds:schemaRef ds:uri="http://purl.org/dc/terms/"/>
    <ds:schemaRef ds:uri="http://schemas.microsoft.com/office/infopath/2007/PartnerControls"/>
    <ds:schemaRef ds:uri="http://schemas.microsoft.com/sharepoint/v3"/>
    <ds:schemaRef ds:uri="http://schemas.openxmlformats.org/package/2006/metadata/core-properties"/>
    <ds:schemaRef ds:uri="http://purl.org/dc/elements/1.1/"/>
    <ds:schemaRef ds:uri="423524d6-f9d7-4b47-aadf-7b8f6888b7b0"/>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3</vt:i4>
      </vt:variant>
      <vt:variant>
        <vt:lpstr>Named Ranges</vt:lpstr>
      </vt:variant>
      <vt:variant>
        <vt:i4>30</vt:i4>
      </vt:variant>
    </vt:vector>
  </HeadingPairs>
  <TitlesOfParts>
    <vt:vector size="63" baseType="lpstr">
      <vt:lpstr>Cover</vt:lpstr>
      <vt:lpstr>التقديم</vt:lpstr>
      <vt:lpstr>234</vt:lpstr>
      <vt:lpstr>235</vt:lpstr>
      <vt:lpstr>236</vt:lpstr>
      <vt:lpstr>237</vt:lpstr>
      <vt:lpstr>GR-49</vt:lpstr>
      <vt:lpstr>238</vt:lpstr>
      <vt:lpstr>239</vt:lpstr>
      <vt:lpstr>240</vt:lpstr>
      <vt:lpstr>241</vt:lpstr>
      <vt:lpstr>242</vt:lpstr>
      <vt:lpstr>243</vt:lpstr>
      <vt:lpstr>244</vt:lpstr>
      <vt:lpstr>245</vt:lpstr>
      <vt:lpstr>246</vt:lpstr>
      <vt:lpstr>247</vt:lpstr>
      <vt:lpstr>248</vt:lpstr>
      <vt:lpstr>2014_20</vt:lpstr>
      <vt:lpstr>249</vt:lpstr>
      <vt:lpstr>250</vt:lpstr>
      <vt:lpstr>251</vt:lpstr>
      <vt:lpstr>252</vt:lpstr>
      <vt:lpstr>253</vt:lpstr>
      <vt:lpstr>254</vt:lpstr>
      <vt:lpstr>255</vt:lpstr>
      <vt:lpstr>256</vt:lpstr>
      <vt:lpstr>257</vt:lpstr>
      <vt:lpstr>GR-52</vt:lpstr>
      <vt:lpstr>2014</vt:lpstr>
      <vt:lpstr>GR-48</vt:lpstr>
      <vt:lpstr>GR-50</vt:lpstr>
      <vt:lpstr>Gr-51 </vt:lpstr>
      <vt:lpstr>'2014'!Print_Area</vt:lpstr>
      <vt:lpstr>'2014_20'!Print_Area</vt:lpstr>
      <vt:lpstr>'234'!Print_Area</vt:lpstr>
      <vt:lpstr>'235'!Print_Area</vt:lpstr>
      <vt:lpstr>'236'!Print_Area</vt:lpstr>
      <vt:lpstr>'237'!Print_Area</vt:lpstr>
      <vt:lpstr>'238'!Print_Area</vt:lpstr>
      <vt:lpstr>'239'!Print_Area</vt:lpstr>
      <vt:lpstr>'240'!Print_Area</vt:lpstr>
      <vt:lpstr>'241'!Print_Area</vt:lpstr>
      <vt:lpstr>'242'!Print_Area</vt:lpstr>
      <vt:lpstr>'243'!Print_Area</vt:lpstr>
      <vt:lpstr>'244'!Print_Area</vt:lpstr>
      <vt:lpstr>'245'!Print_Area</vt:lpstr>
      <vt:lpstr>'246'!Print_Area</vt:lpstr>
      <vt:lpstr>'247'!Print_Area</vt:lpstr>
      <vt:lpstr>'248'!Print_Area</vt:lpstr>
      <vt:lpstr>'249'!Print_Area</vt:lpstr>
      <vt:lpstr>'250'!Print_Area</vt:lpstr>
      <vt:lpstr>'251'!Print_Area</vt:lpstr>
      <vt:lpstr>'252'!Print_Area</vt:lpstr>
      <vt:lpstr>'253'!Print_Area</vt:lpstr>
      <vt:lpstr>'254'!Print_Area</vt:lpstr>
      <vt:lpstr>'255'!Print_Area</vt:lpstr>
      <vt:lpstr>'256'!Print_Area</vt:lpstr>
      <vt:lpstr>'257'!Print_Area</vt:lpstr>
      <vt:lpstr>Cover!Print_Area</vt:lpstr>
      <vt:lpstr>'GR-49'!Print_Area</vt:lpstr>
      <vt:lpstr>'GR-52'!Print_Area</vt:lpstr>
      <vt:lpstr>التقديم!Print_Area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shaikha hamad al-hajri</dc:creator>
  <cp:keywords>Qatar; Environmental; Planning and Statistics Authority; PSA; Statistics</cp:keywords>
  <cp:lastModifiedBy>Amjad Ahmed Abdelwahab</cp:lastModifiedBy>
  <cp:lastPrinted>2024-03-06T05:41:12Z</cp:lastPrinted>
  <dcterms:created xsi:type="dcterms:W3CDTF">2004-08-03T07:29:47Z</dcterms:created>
  <dcterms:modified xsi:type="dcterms:W3CDTF">2024-03-06T08:54:48Z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734;#PSA|81538984-2143-4d4b-a3ca-314b1950d5de;#733;#Qatar|7dd625fb-5e26-4a0d-87ed-82285b0d7c4a;#758;#Environmental|c7c01641-5d0e-414e-8e97-6926248072ea;#714;#Statistics|4003f7a9-613b-43f1-8806-5ee45caf9602;#735;#Planning and Statistics Authority|c62945ff-1054-4639-a689-03d3d18d28db</vt:lpwstr>
  </property>
  <property fmtid="{D5CDD505-2E9C-101B-9397-08002B2CF9AE}" pid="4" name="CategoryDescription">
    <vt:lpwstr>Environmental Statistics chapter 11-2018</vt:lpwstr>
  </property>
</Properties>
</file>